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https://uqtrsspt-my.sharepoint.com/personal/nicolas_boivin_uqtr_ca/Documents/Portail des fiscalistes/Le pédagogique/CTB1018/ProblemesEnClasse/"/>
    </mc:Choice>
  </mc:AlternateContent>
  <xr:revisionPtr revIDLastSave="0" documentId="13_ncr:1_{FEB520AA-93B5-4947-B15C-60C5773FFCEA}" xr6:coauthVersionLast="47" xr6:coauthVersionMax="47" xr10:uidLastSave="{00000000-0000-0000-0000-000000000000}"/>
  <bookViews>
    <workbookView xWindow="-120" yWindow="-120" windowWidth="38640" windowHeight="21120" xr2:uid="{00000000-000D-0000-FFFF-FFFF00000000}"/>
  </bookViews>
  <sheets>
    <sheet name="Solution" sheetId="3" r:id="rId1"/>
    <sheet name="Solution-H2019" sheetId="2" state="hidden" r:id="rId2"/>
  </sheets>
  <definedNames>
    <definedName name="_xlnm.Print_Titles" localSheetId="0">Solution!$4:$4</definedName>
    <definedName name="_xlnm.Print_Area" localSheetId="0">Solution!$A$1:$I$105</definedName>
    <definedName name="_xlnm.Print_Area" localSheetId="1">#N/A</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3" i="3" l="1"/>
  <c r="E49" i="3"/>
  <c r="I53" i="3"/>
  <c r="E50" i="3"/>
  <c r="G20" i="3"/>
  <c r="G23" i="3"/>
  <c r="H23" i="3"/>
  <c r="F35" i="3"/>
  <c r="H35" i="3"/>
  <c r="F91" i="3"/>
  <c r="F99" i="3"/>
  <c r="I87" i="3"/>
  <c r="F102" i="3"/>
  <c r="F103" i="3"/>
  <c r="H103" i="3"/>
  <c r="H105" i="3"/>
  <c r="F97" i="3"/>
  <c r="F95" i="3"/>
  <c r="F77" i="3"/>
  <c r="F75" i="3"/>
  <c r="F71" i="3"/>
  <c r="I57" i="3"/>
  <c r="I59" i="3"/>
  <c r="E41" i="3"/>
  <c r="E39" i="3"/>
  <c r="E43" i="3"/>
  <c r="I105" i="3"/>
  <c r="F44" i="2"/>
  <c r="E45" i="2"/>
  <c r="E46" i="2"/>
  <c r="E33" i="2"/>
  <c r="E14" i="2"/>
  <c r="F17" i="2"/>
  <c r="F21" i="2"/>
  <c r="F23" i="2"/>
</calcChain>
</file>

<file path=xl/sharedStrings.xml><?xml version="1.0" encoding="utf-8"?>
<sst xmlns="http://schemas.openxmlformats.org/spreadsheetml/2006/main" count="141" uniqueCount="129">
  <si>
    <t>Provision pour impôts</t>
  </si>
  <si>
    <t>Contribution politique</t>
  </si>
  <si>
    <t>Revenu d'intérêt (revenu de biens)</t>
  </si>
  <si>
    <t>Allocation totale payée</t>
  </si>
  <si>
    <t>Allocation excédentaire non déductible</t>
  </si>
  <si>
    <t>Frais de repas - 50 % non déductible</t>
  </si>
  <si>
    <t>Frais payés d'avance (note 1)</t>
  </si>
  <si>
    <t>5 029 $ x 9 mois / 12 mois =</t>
  </si>
  <si>
    <t>Allocation payée pour automobile (note 3)</t>
  </si>
  <si>
    <t>Frais personnel - déneigement (note 4)</t>
  </si>
  <si>
    <t>En plus de voir la dépense non déductible du revenu d'entreprise pour la société,</t>
  </si>
  <si>
    <t xml:space="preserve">l'actionnaire devrait inclure ce montant à son revenu à titre </t>
  </si>
  <si>
    <t>Plus (+)</t>
  </si>
  <si>
    <t>Moins (-)</t>
  </si>
  <si>
    <t>Bénéfice comptable établi selon les règles comptables en vigueur</t>
  </si>
  <si>
    <t>Revenu d'entreprise (fiscal)</t>
  </si>
  <si>
    <t>Conciliation du bénéfice comptable et du revenu d’entreprise (fiscal)</t>
  </si>
  <si>
    <t>Calcul du revenu de biens (hors conciliation)</t>
  </si>
  <si>
    <t>Note 1</t>
  </si>
  <si>
    <t>Note 2</t>
  </si>
  <si>
    <t>Note 3</t>
  </si>
  <si>
    <t>Note 4</t>
  </si>
  <si>
    <t>Portion du déboursé qui est payé d'avance (non déductible)</t>
  </si>
  <si>
    <t>La provision n'est pas raisonnable et conséquemment n'est pas déductible si elle est déterminée autrement que par une analyse compte par compte.</t>
  </si>
  <si>
    <t>moins: Allocation maximale déductible :</t>
  </si>
  <si>
    <t xml:space="preserve">L'allocation payée pour l'usage des automobiles des employés dépasse le montant maximim </t>
  </si>
  <si>
    <t>déductible prescrit par la Loi.  La portion excédentaire devient donc non déductible.</t>
  </si>
  <si>
    <t>portion déd.</t>
  </si>
  <si>
    <t>portion non déd.</t>
  </si>
  <si>
    <t>Provision pour marchandises / services non livrés</t>
  </si>
  <si>
    <t>Provision pour baisse de valeur du placement (non déd.)</t>
  </si>
  <si>
    <t>Cotisations à des clubs de loisirs - golf (non déductible)</t>
  </si>
  <si>
    <t>Perte sur disposition de placement (non déductible)</t>
  </si>
  <si>
    <t xml:space="preserve">Revenu de biens </t>
  </si>
  <si>
    <t>(pas de majoration des dividendes reçus pour une société)</t>
  </si>
  <si>
    <t>Provision pour mauvaises créances refusée (note 2)</t>
  </si>
  <si>
    <t>Dépenses en capital (non déductible)</t>
  </si>
  <si>
    <t>Déduction pour amortissement (DPA) permise</t>
  </si>
  <si>
    <t>Provision pour amortissement comptable (non déductible)</t>
  </si>
  <si>
    <t>d'avantage conféré à l'actionnaire.</t>
  </si>
  <si>
    <t>allocation totale</t>
  </si>
  <si>
    <t>1 863 $ / 0,75 $ payé par KM = 2 484 KM parcourus</t>
  </si>
  <si>
    <t>(n=12)</t>
  </si>
  <si>
    <t>(n=3)</t>
  </si>
  <si>
    <t>0,58 $ / KM (max. déductible) x 2 484 KM parcourus =</t>
  </si>
  <si>
    <t>*</t>
  </si>
  <si>
    <t>Semaine 9 - Solution</t>
  </si>
  <si>
    <t>REVENU</t>
  </si>
  <si>
    <t>René</t>
  </si>
  <si>
    <t>Gloria</t>
  </si>
  <si>
    <t>Revenu d'emploi</t>
  </si>
  <si>
    <t>Salaire reçu dans l'année</t>
  </si>
  <si>
    <t>Revenu d'entreprise</t>
  </si>
  <si>
    <t>Entreprise individuelle de consultation juridique</t>
  </si>
  <si>
    <t>Allocation de retraite reçue de Poste Canada</t>
  </si>
  <si>
    <t>Allocation de retraite</t>
  </si>
  <si>
    <t>Police d’assurance-vie</t>
  </si>
  <si>
    <t>Pension alimentaire payée et reçue</t>
  </si>
  <si>
    <t>Frais de garde d’enfants</t>
  </si>
  <si>
    <t>Cotisations à un REÉR</t>
  </si>
  <si>
    <t>Cotisations versées au RRQ et au RQAP sur le revenu d’un travail indépendant</t>
  </si>
  <si>
    <t>Transfert d’une allocation de retraite reçue au REÉR ou au RPA</t>
  </si>
  <si>
    <t>(+)</t>
  </si>
  <si>
    <t>2 000 $ par année d’emploi avant 1996 (1990 à 1995): 6 ans x 2 000 $ =</t>
  </si>
  <si>
    <t>1 500 $ par année d’emploi avant 1989 au cours desquelles…: aucun</t>
  </si>
  <si>
    <t>Prestation au décès = 100 000 $</t>
  </si>
  <si>
    <t>Valeur de rachat = 15 000 $</t>
  </si>
  <si>
    <t xml:space="preserve">Prestation encaissée par le bénéficiaire suite au décès de l’assuré = </t>
  </si>
  <si>
    <t>Non imposable</t>
  </si>
  <si>
    <t>Pension alimentaire exclusive pour l'ex-conjoint: 820 $ x 12 mois =</t>
  </si>
  <si>
    <t>Pension alimentaire versée pour l'enfant: aucun</t>
  </si>
  <si>
    <t xml:space="preserve">A - (B + C) </t>
  </si>
  <si>
    <t xml:space="preserve">A = (3 ans x 12 mois x 820 $ / mois) = </t>
  </si>
  <si>
    <t xml:space="preserve">B = (3 ans x 12 mois x 0 $ / mois) = </t>
  </si>
  <si>
    <t xml:space="preserve">C = (2 ans x 12 mois x 820 $ / mois) = </t>
  </si>
  <si>
    <t>A - (B + C) = 29 520 $ - (0 $ + 19 680 $) =</t>
  </si>
  <si>
    <t>Pension reçue par René</t>
  </si>
  <si>
    <t>Pension payée par Gloria</t>
  </si>
  <si>
    <t xml:space="preserve">B = (2 ans x 12 mois x 450 $ / mois) = </t>
  </si>
  <si>
    <t xml:space="preserve">René souhaite reporter au maximum l’imposition relative à cette somme. </t>
  </si>
  <si>
    <t>Donc le transfert au REÉR du montant maximum transférable est souhaitable:</t>
  </si>
  <si>
    <t>Autres revenus et déductions</t>
  </si>
  <si>
    <t>Cotisations versées au RQAP sur le revenu d’un travail indépendant (portion employeur)</t>
  </si>
  <si>
    <t>Cotisations versées au RRQ sur le revenu d’un travail indépendant (portion employeur)</t>
  </si>
  <si>
    <t xml:space="preserve">50 % x 8 200 $ = </t>
  </si>
  <si>
    <t>800 $ (-) 450 $ =</t>
  </si>
  <si>
    <t>Cotisations au REÉR effectuées dans l’année d’imposition 20XX</t>
  </si>
  <si>
    <t>Cotisations au REÉR effectuées dans les 60 jours suivants la fin de l’année d’imposition 20XX</t>
  </si>
  <si>
    <t>Calcul de la déduction pour Gloria (revenu le plus élevé)</t>
  </si>
  <si>
    <t>Moindre des 4 montants suivants:</t>
  </si>
  <si>
    <t>(X)</t>
  </si>
  <si>
    <t xml:space="preserve">- Le total des frais payés par les 2 conjoints: 4 900 $ + 3 400 $ = </t>
  </si>
  <si>
    <t>- La limite annuelle des frais de garde d’enfants déductibles applicable par enfant:</t>
  </si>
  <si>
    <t>Lian =</t>
  </si>
  <si>
    <t>Samy =</t>
  </si>
  <si>
    <t xml:space="preserve">  Le nombre de semaines (mois) pendant lesquelles l’autre conjoint</t>
  </si>
  <si>
    <t xml:space="preserve">  (René - celui ayant le revenu le moins élevé) </t>
  </si>
  <si>
    <t>200 $ / semaine (mois)</t>
  </si>
  <si>
    <t>275 $ / semaine (mois)</t>
  </si>
  <si>
    <t>475 $ / semaine (mois)</t>
  </si>
  <si>
    <t>- Le montant « transférable » par semaine (ou par mois) par enfant:</t>
  </si>
  <si>
    <t>- 2/3 du revenu gagné de ce conjoint (Gloria): 2/3 x 185 000 $ =</t>
  </si>
  <si>
    <t>Études à temps partiel = 8 mois</t>
  </si>
  <si>
    <t>475 $ (X) 8 mois = 3 800 $ *</t>
  </si>
  <si>
    <t>La cotisation effectuée le 10 mars 20YY est non déductible en 20XX. Elle le sera en 20YY.</t>
  </si>
  <si>
    <t>Revenu de biens</t>
  </si>
  <si>
    <t>Revenu d'intérêts</t>
  </si>
  <si>
    <t>Le revenu d'intérêts de 400 $ n'est pas inclus dans l'expression revenu gagné.</t>
  </si>
  <si>
    <t>Total =</t>
  </si>
  <si>
    <t>Calcul de la déduction pour René (revenu le moins élevé)</t>
  </si>
  <si>
    <t>Moindre des 3 montants suivants:</t>
  </si>
  <si>
    <t>- 2/3 du revenu gagné de ce conjoint (René): 2/3 x 48 000 $ =</t>
  </si>
  <si>
    <t>MOINS :</t>
  </si>
  <si>
    <t xml:space="preserve">Le moindre des 3 = </t>
  </si>
  <si>
    <t xml:space="preserve">La portion des frais de garde déduite par l’autre conjoint </t>
  </si>
  <si>
    <t>(Gloria - celui ayant le revenu le plus élevé), le cas échéant:</t>
  </si>
  <si>
    <t>Calcul du REVENU</t>
  </si>
  <si>
    <t>Généralement, les frais de garde sont déductibles dans le revenu du conjoint ayant le revenu le plus faible (René). Puisque René fréquente un établissement d’enseignement, il sera possible de transférer une partie de la déduction dans la déclaration de Gloria (conjoint ayant le revenu le plus élevé).</t>
  </si>
  <si>
    <t xml:space="preserve">  (X)</t>
  </si>
  <si>
    <t xml:space="preserve">  est hospitalisé / en prison / aux études (temps partiel):</t>
  </si>
  <si>
    <t>Note: l'application de la formule cumulative [A - (B + C)] donnerait le même résultat:</t>
  </si>
  <si>
    <t xml:space="preserve">C = (1 an x 12 mois x 0 $ / mois) = </t>
  </si>
  <si>
    <t>Pour René, puisque le payeur a toujours respecté les échéances des versements requises, il est aussi possible de déterminer le montant imposable de la façon suivante (année courante seulement):</t>
  </si>
  <si>
    <t>Le calcul de la déduction / imposition se fait sur une base cumulative, soit depuis le début des versements de pension alimentaire [formule A-(B+C)].</t>
  </si>
  <si>
    <t>Pour Gloria, puisqu'elle n'a pas respecté les échéances des versements requises, l'application de la formule cumulative [A - (B + C)] est nécessaire:</t>
  </si>
  <si>
    <t xml:space="preserve">A = (12 mois x 400 $ / mois + 12 mois x 600 $ / mois) = </t>
  </si>
  <si>
    <t>A - (B + C) = 12 000 $ - (10 800 $ + 0 $) =</t>
  </si>
  <si>
    <t>12 mois x 450 $ est non déductible.</t>
  </si>
  <si>
    <t xml:space="preserve">20WW: 12 mois x 400 $ est payé;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</si>
</sst>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5" formatCode="#,##0\ &quot;$&quot;_);\(#,##0\ &quot;$&quot;\)"/>
    <numFmt numFmtId="44" formatCode="_ * #,##0.00_)\ &quot;$&quot;_ ;_ * \(#,##0.00\)\ &quot;$&quot;_ ;_ * &quot;-&quot;??_)\ &quot;$&quot;_ ;_ @_ "/>
  </numFmts>
  <fonts count="15" x14ac:knownFonts="1">
    <font>
      <sz val="11"/>
      <name val="Bookman Old Style"/>
    </font>
    <font>
      <sz val="11"/>
      <name val="Bookman Old Style"/>
      <family val="1"/>
    </font>
    <font>
      <sz val="12"/>
      <name val="Times New Roman"/>
      <family val="1"/>
    </font>
    <font>
      <b/>
      <sz val="12"/>
      <name val="Times New Roman"/>
      <family val="1"/>
    </font>
    <font>
      <b/>
      <sz val="14"/>
      <name val="Times New Roman"/>
      <family val="1"/>
    </font>
    <font>
      <sz val="12"/>
      <name val="Times New Roman"/>
      <family val="1"/>
    </font>
    <font>
      <b/>
      <u/>
      <sz val="12"/>
      <name val="Times New Roman"/>
      <family val="1"/>
    </font>
    <font>
      <i/>
      <u/>
      <sz val="12"/>
      <name val="Times New Roman"/>
      <family val="1"/>
    </font>
    <font>
      <sz val="10"/>
      <name val="Times New Roman"/>
      <family val="1"/>
    </font>
    <font>
      <sz val="11"/>
      <name val="Times New Roman"/>
      <family val="1"/>
    </font>
    <font>
      <u/>
      <sz val="12"/>
      <name val="Times New Roman"/>
      <family val="1"/>
    </font>
    <font>
      <i/>
      <sz val="12"/>
      <name val="Times New Roman"/>
      <family val="1"/>
    </font>
    <font>
      <i/>
      <sz val="11"/>
      <name val="Times New Roman"/>
      <family val="1"/>
    </font>
    <font>
      <i/>
      <sz val="2"/>
      <name val="Times New Roman"/>
      <family val="1"/>
    </font>
    <font>
      <sz val="12"/>
      <name val="Bookman Old Style"/>
      <family val="1"/>
    </font>
  </fonts>
  <fills count="5">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rgb="FF00B0F0"/>
        <bgColor indexed="64"/>
      </patternFill>
    </fill>
  </fills>
  <borders count="33">
    <border>
      <left/>
      <right/>
      <top/>
      <bottom/>
      <diagonal/>
    </border>
    <border>
      <left/>
      <right/>
      <top/>
      <bottom style="thin">
        <color indexed="64"/>
      </bottom>
      <diagonal/>
    </border>
    <border>
      <left/>
      <right/>
      <top style="thin">
        <color indexed="64"/>
      </top>
      <bottom style="double">
        <color indexed="64"/>
      </bottom>
      <diagonal/>
    </border>
    <border>
      <left style="dashed">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style="dashed">
        <color indexed="64"/>
      </left>
      <right/>
      <top/>
      <bottom/>
      <diagonal/>
    </border>
    <border>
      <left/>
      <right style="dashed">
        <color indexed="64"/>
      </right>
      <top/>
      <bottom/>
      <diagonal/>
    </border>
    <border>
      <left style="dash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
      <left/>
      <right/>
      <top/>
      <bottom style="double">
        <color indexed="64"/>
      </bottom>
      <diagonal/>
    </border>
    <border>
      <left style="dashed">
        <color indexed="64"/>
      </left>
      <right style="dashed">
        <color indexed="64"/>
      </right>
      <top style="dashed">
        <color indexed="64"/>
      </top>
      <bottom style="dashed">
        <color indexed="64"/>
      </bottom>
      <diagonal/>
    </border>
    <border>
      <left style="thin">
        <color indexed="64"/>
      </left>
      <right style="thin">
        <color indexed="64"/>
      </right>
      <top/>
      <bottom/>
      <diagonal/>
    </border>
    <border>
      <left style="dotted">
        <color indexed="64"/>
      </left>
      <right style="dotted">
        <color indexed="64"/>
      </right>
      <top/>
      <bottom/>
      <diagonal/>
    </border>
    <border>
      <left style="thin">
        <color indexed="64"/>
      </left>
      <right style="thin">
        <color indexed="64"/>
      </right>
      <top style="thin">
        <color indexed="64"/>
      </top>
      <bottom/>
      <diagonal/>
    </border>
    <border>
      <left style="dotted">
        <color indexed="64"/>
      </left>
      <right style="dotted">
        <color indexed="64"/>
      </right>
      <top style="dotted">
        <color indexed="64"/>
      </top>
      <bottom/>
      <diagonal/>
    </border>
    <border>
      <left style="dotted">
        <color indexed="64"/>
      </left>
      <right style="dotted">
        <color indexed="64"/>
      </right>
      <top style="thin">
        <color indexed="64"/>
      </top>
      <bottom style="double">
        <color indexed="64"/>
      </bottom>
      <diagonal/>
    </border>
    <border>
      <left/>
      <right style="thin">
        <color indexed="64"/>
      </right>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right style="hair">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6">
    <xf numFmtId="0" fontId="0" fillId="0" borderId="0"/>
    <xf numFmtId="44" fontId="1" fillId="0" borderId="0" applyFont="0" applyFill="0" applyBorder="0" applyAlignment="0" applyProtection="0"/>
    <xf numFmtId="0" fontId="5" fillId="0" borderId="0"/>
    <xf numFmtId="44" fontId="2" fillId="0" borderId="0" applyFont="0" applyFill="0" applyBorder="0" applyAlignment="0" applyProtection="0"/>
    <xf numFmtId="9" fontId="2" fillId="0" borderId="0" applyFont="0" applyFill="0" applyBorder="0" applyAlignment="0" applyProtection="0"/>
    <xf numFmtId="44" fontId="1" fillId="0" borderId="0" applyFont="0" applyFill="0" applyBorder="0" applyAlignment="0" applyProtection="0"/>
  </cellStyleXfs>
  <cellXfs count="107">
    <xf numFmtId="0" fontId="0" fillId="0" borderId="0" xfId="0"/>
    <xf numFmtId="0" fontId="2" fillId="0" borderId="0" xfId="0" applyFont="1"/>
    <xf numFmtId="5" fontId="2" fillId="0" borderId="0" xfId="1" applyNumberFormat="1" applyFont="1"/>
    <xf numFmtId="0" fontId="4" fillId="0" borderId="0" xfId="0" applyFont="1" applyBorder="1" applyAlignment="1">
      <alignment horizontal="center"/>
    </xf>
    <xf numFmtId="5" fontId="2" fillId="0" borderId="0" xfId="2" applyNumberFormat="1" applyFont="1" applyBorder="1"/>
    <xf numFmtId="0" fontId="6" fillId="0" borderId="0" xfId="0" applyFont="1"/>
    <xf numFmtId="5" fontId="7" fillId="0" borderId="0" xfId="2" applyNumberFormat="1" applyFont="1" applyBorder="1"/>
    <xf numFmtId="0" fontId="8" fillId="0" borderId="0" xfId="0" applyFont="1"/>
    <xf numFmtId="0" fontId="9" fillId="0" borderId="0" xfId="0" applyFont="1"/>
    <xf numFmtId="5" fontId="9" fillId="0" borderId="0" xfId="1" applyNumberFormat="1" applyFont="1"/>
    <xf numFmtId="5" fontId="9" fillId="0" borderId="0" xfId="1" applyNumberFormat="1" applyFont="1" applyBorder="1"/>
    <xf numFmtId="5" fontId="2" fillId="0" borderId="1" xfId="2" applyNumberFormat="1" applyFont="1" applyBorder="1"/>
    <xf numFmtId="5" fontId="2" fillId="0" borderId="2" xfId="1" applyNumberFormat="1" applyFont="1" applyBorder="1"/>
    <xf numFmtId="5" fontId="3" fillId="0" borderId="0" xfId="2" applyNumberFormat="1" applyFont="1" applyBorder="1"/>
    <xf numFmtId="5" fontId="2" fillId="0" borderId="0" xfId="1" applyNumberFormat="1" applyFont="1" applyBorder="1"/>
    <xf numFmtId="5" fontId="10" fillId="0" borderId="0" xfId="2" applyNumberFormat="1" applyFont="1" applyFill="1" applyBorder="1"/>
    <xf numFmtId="0" fontId="2" fillId="0" borderId="0" xfId="0" applyFont="1" applyAlignment="1">
      <alignment horizontal="left" wrapText="1"/>
    </xf>
    <xf numFmtId="0" fontId="2" fillId="0" borderId="3" xfId="0" applyFont="1" applyBorder="1"/>
    <xf numFmtId="0" fontId="2" fillId="0" borderId="4" xfId="0" applyFont="1" applyBorder="1"/>
    <xf numFmtId="0" fontId="2" fillId="0" borderId="5" xfId="0" applyFont="1" applyBorder="1"/>
    <xf numFmtId="0" fontId="2" fillId="0" borderId="6" xfId="0" applyFont="1" applyBorder="1"/>
    <xf numFmtId="0" fontId="2" fillId="0" borderId="0" xfId="0" applyFont="1" applyBorder="1"/>
    <xf numFmtId="0" fontId="2" fillId="0" borderId="7" xfId="0" applyFont="1" applyBorder="1"/>
    <xf numFmtId="0" fontId="2" fillId="0" borderId="8" xfId="0" applyFont="1" applyBorder="1"/>
    <xf numFmtId="0" fontId="2" fillId="0" borderId="9" xfId="0" applyFont="1" applyBorder="1"/>
    <xf numFmtId="5" fontId="2" fillId="0" borderId="10" xfId="2" applyNumberFormat="1" applyFont="1" applyBorder="1"/>
    <xf numFmtId="5" fontId="11" fillId="0" borderId="0" xfId="1" applyNumberFormat="1" applyFont="1"/>
    <xf numFmtId="5" fontId="2" fillId="2" borderId="0" xfId="2" applyNumberFormat="1" applyFont="1" applyFill="1" applyBorder="1"/>
    <xf numFmtId="0" fontId="11" fillId="0" borderId="0" xfId="0" applyFont="1"/>
    <xf numFmtId="5" fontId="11" fillId="0" borderId="0" xfId="2" applyNumberFormat="1" applyFont="1" applyBorder="1"/>
    <xf numFmtId="5" fontId="2" fillId="3" borderId="0" xfId="2" applyNumberFormat="1" applyFont="1" applyFill="1" applyBorder="1"/>
    <xf numFmtId="5" fontId="2" fillId="4" borderId="11" xfId="0" applyNumberFormat="1" applyFont="1" applyFill="1" applyBorder="1"/>
    <xf numFmtId="37" fontId="11" fillId="0" borderId="0" xfId="1" applyNumberFormat="1" applyFont="1" applyAlignment="1">
      <alignment horizontal="left"/>
    </xf>
    <xf numFmtId="5" fontId="2" fillId="4" borderId="12" xfId="2" applyNumberFormat="1" applyFont="1" applyFill="1" applyBorder="1"/>
    <xf numFmtId="5" fontId="2" fillId="0" borderId="12" xfId="2" applyNumberFormat="1" applyFont="1" applyBorder="1"/>
    <xf numFmtId="0" fontId="12" fillId="0" borderId="0" xfId="0" applyFont="1"/>
    <xf numFmtId="5" fontId="13" fillId="0" borderId="0" xfId="2" quotePrefix="1" applyNumberFormat="1" applyFont="1" applyBorder="1"/>
    <xf numFmtId="0" fontId="3" fillId="0" borderId="0" xfId="0" applyFont="1"/>
    <xf numFmtId="5" fontId="2" fillId="0" borderId="0" xfId="0" applyNumberFormat="1" applyFont="1"/>
    <xf numFmtId="0" fontId="2" fillId="0" borderId="0" xfId="1" applyNumberFormat="1" applyFont="1" applyAlignment="1"/>
    <xf numFmtId="5" fontId="2" fillId="0" borderId="14" xfId="1" applyNumberFormat="1" applyFont="1" applyBorder="1"/>
    <xf numFmtId="0" fontId="2" fillId="0" borderId="0" xfId="1" applyNumberFormat="1" applyFont="1"/>
    <xf numFmtId="0" fontId="11" fillId="0" borderId="0" xfId="1" applyNumberFormat="1" applyFont="1" applyAlignment="1"/>
    <xf numFmtId="5" fontId="2" fillId="0" borderId="14" xfId="1" applyNumberFormat="1" applyFont="1" applyBorder="1" applyAlignment="1">
      <alignment horizontal="center"/>
    </xf>
    <xf numFmtId="0" fontId="10" fillId="0" borderId="0" xfId="1" applyNumberFormat="1" applyFont="1" applyAlignment="1"/>
    <xf numFmtId="5" fontId="3" fillId="0" borderId="1" xfId="0" applyNumberFormat="1" applyFont="1" applyBorder="1" applyAlignment="1">
      <alignment horizontal="center" wrapText="1"/>
    </xf>
    <xf numFmtId="0" fontId="3" fillId="0" borderId="0" xfId="1" applyNumberFormat="1" applyFont="1" applyAlignment="1"/>
    <xf numFmtId="5" fontId="2" fillId="0" borderId="0" xfId="1" applyNumberFormat="1" applyFont="1" applyAlignment="1"/>
    <xf numFmtId="5" fontId="2" fillId="0" borderId="13" xfId="1" applyNumberFormat="1" applyFont="1" applyBorder="1" applyAlignment="1"/>
    <xf numFmtId="0" fontId="3" fillId="0" borderId="0" xfId="0" applyFont="1" applyBorder="1" applyAlignment="1">
      <alignment horizontal="right"/>
    </xf>
    <xf numFmtId="5" fontId="3" fillId="0" borderId="2" xfId="1" applyNumberFormat="1" applyFont="1" applyBorder="1"/>
    <xf numFmtId="0" fontId="2" fillId="2" borderId="0" xfId="1" applyNumberFormat="1" applyFont="1" applyFill="1" applyAlignment="1"/>
    <xf numFmtId="5" fontId="2" fillId="0" borderId="0" xfId="0" applyNumberFormat="1" applyFont="1" applyBorder="1"/>
    <xf numFmtId="5" fontId="3" fillId="0" borderId="0" xfId="0" applyNumberFormat="1" applyFont="1" applyBorder="1" applyAlignment="1">
      <alignment horizontal="center" wrapText="1"/>
    </xf>
    <xf numFmtId="5" fontId="2" fillId="0" borderId="0" xfId="1" applyNumberFormat="1" applyFont="1" applyBorder="1" applyAlignment="1"/>
    <xf numFmtId="5" fontId="3" fillId="0" borderId="0" xfId="1" applyNumberFormat="1" applyFont="1" applyBorder="1"/>
    <xf numFmtId="5" fontId="2" fillId="0" borderId="15" xfId="1" applyNumberFormat="1" applyFont="1" applyBorder="1" applyAlignment="1"/>
    <xf numFmtId="0" fontId="6" fillId="0" borderId="0" xfId="1" applyNumberFormat="1" applyFont="1" applyAlignment="1"/>
    <xf numFmtId="5" fontId="2" fillId="0" borderId="16" xfId="1" applyNumberFormat="1" applyFont="1" applyBorder="1" applyAlignment="1"/>
    <xf numFmtId="5" fontId="2" fillId="0" borderId="14" xfId="1" applyNumberFormat="1" applyFont="1" applyBorder="1" applyAlignment="1"/>
    <xf numFmtId="5" fontId="2" fillId="0" borderId="17" xfId="1" applyNumberFormat="1" applyFont="1" applyBorder="1" applyAlignment="1"/>
    <xf numFmtId="0" fontId="11" fillId="0" borderId="0" xfId="1" applyNumberFormat="1" applyFont="1" applyFill="1" applyBorder="1" applyAlignment="1">
      <alignment horizontal="left" vertical="top"/>
    </xf>
    <xf numFmtId="0" fontId="2" fillId="0" borderId="0" xfId="1" applyNumberFormat="1" applyFont="1" applyFill="1" applyBorder="1" applyAlignment="1">
      <alignment horizontal="left" vertical="top" wrapText="1"/>
    </xf>
    <xf numFmtId="0" fontId="11" fillId="0" borderId="19" xfId="1" applyNumberFormat="1" applyFont="1" applyFill="1" applyBorder="1" applyAlignment="1">
      <alignment horizontal="left" vertical="top"/>
    </xf>
    <xf numFmtId="0" fontId="11" fillId="0" borderId="20" xfId="1" applyNumberFormat="1" applyFont="1" applyFill="1" applyBorder="1" applyAlignment="1">
      <alignment horizontal="left" vertical="top"/>
    </xf>
    <xf numFmtId="0" fontId="2" fillId="0" borderId="20" xfId="1" applyNumberFormat="1" applyFont="1" applyFill="1" applyBorder="1" applyAlignment="1">
      <alignment horizontal="left" vertical="top" wrapText="1"/>
    </xf>
    <xf numFmtId="0" fontId="2" fillId="0" borderId="21" xfId="1" applyNumberFormat="1" applyFont="1" applyFill="1" applyBorder="1" applyAlignment="1">
      <alignment horizontal="left" vertical="top" wrapText="1"/>
    </xf>
    <xf numFmtId="0" fontId="11" fillId="0" borderId="22" xfId="1" applyNumberFormat="1" applyFont="1" applyFill="1" applyBorder="1" applyAlignment="1">
      <alignment horizontal="left" vertical="top"/>
    </xf>
    <xf numFmtId="5" fontId="11" fillId="0" borderId="23" xfId="1" applyNumberFormat="1" applyFont="1" applyBorder="1" applyAlignment="1"/>
    <xf numFmtId="0" fontId="11" fillId="0" borderId="24" xfId="1" applyNumberFormat="1" applyFont="1" applyFill="1" applyBorder="1" applyAlignment="1">
      <alignment horizontal="left" vertical="top"/>
    </xf>
    <xf numFmtId="0" fontId="11" fillId="0" borderId="25" xfId="1" applyNumberFormat="1" applyFont="1" applyFill="1" applyBorder="1" applyAlignment="1">
      <alignment horizontal="left" vertical="top"/>
    </xf>
    <xf numFmtId="0" fontId="2" fillId="0" borderId="25" xfId="1" applyNumberFormat="1" applyFont="1" applyFill="1" applyBorder="1" applyAlignment="1">
      <alignment horizontal="left" vertical="top" wrapText="1"/>
    </xf>
    <xf numFmtId="5" fontId="11" fillId="0" borderId="27" xfId="1" applyNumberFormat="1" applyFont="1" applyBorder="1" applyAlignment="1"/>
    <xf numFmtId="5" fontId="11" fillId="2" borderId="26" xfId="1" applyNumberFormat="1" applyFont="1" applyFill="1" applyBorder="1" applyAlignment="1"/>
    <xf numFmtId="0" fontId="2" fillId="0" borderId="0" xfId="1" quotePrefix="1" applyNumberFormat="1" applyFont="1" applyAlignment="1"/>
    <xf numFmtId="37" fontId="2" fillId="0" borderId="0" xfId="1" applyNumberFormat="1" applyFont="1" applyBorder="1" applyAlignment="1">
      <alignment horizontal="center"/>
    </xf>
    <xf numFmtId="5" fontId="2" fillId="0" borderId="0" xfId="1" applyNumberFormat="1" applyFont="1" applyBorder="1" applyAlignment="1">
      <alignment horizontal="center"/>
    </xf>
    <xf numFmtId="5" fontId="2" fillId="0" borderId="18" xfId="1" applyNumberFormat="1" applyFont="1" applyBorder="1" applyAlignment="1"/>
    <xf numFmtId="5" fontId="2" fillId="0" borderId="30" xfId="1" applyNumberFormat="1" applyFont="1" applyBorder="1" applyAlignment="1"/>
    <xf numFmtId="5" fontId="2" fillId="2" borderId="32" xfId="1" applyNumberFormat="1" applyFont="1" applyFill="1" applyBorder="1" applyAlignment="1"/>
    <xf numFmtId="5" fontId="3" fillId="2" borderId="31" xfId="0" applyNumberFormat="1" applyFont="1" applyFill="1" applyBorder="1"/>
    <xf numFmtId="5" fontId="3" fillId="2" borderId="29" xfId="1" applyNumberFormat="1" applyFont="1" applyFill="1" applyBorder="1" applyAlignment="1">
      <alignment horizontal="center"/>
    </xf>
    <xf numFmtId="5" fontId="3" fillId="2" borderId="28" xfId="1" applyNumberFormat="1" applyFont="1" applyFill="1" applyBorder="1" applyAlignment="1"/>
    <xf numFmtId="5" fontId="3" fillId="2" borderId="32" xfId="1" applyNumberFormat="1" applyFont="1" applyFill="1" applyBorder="1" applyAlignment="1"/>
    <xf numFmtId="5" fontId="3" fillId="0" borderId="0" xfId="1" applyNumberFormat="1" applyFont="1" applyBorder="1" applyAlignment="1"/>
    <xf numFmtId="0" fontId="14" fillId="0" borderId="0" xfId="0" applyFont="1"/>
    <xf numFmtId="5" fontId="2" fillId="3" borderId="13" xfId="1" applyNumberFormat="1" applyFont="1" applyFill="1" applyBorder="1" applyAlignment="1"/>
    <xf numFmtId="5" fontId="3" fillId="3" borderId="28" xfId="1" applyNumberFormat="1" applyFont="1" applyFill="1" applyBorder="1" applyAlignment="1"/>
    <xf numFmtId="5" fontId="2" fillId="3" borderId="32" xfId="1" applyNumberFormat="1" applyFont="1" applyFill="1" applyBorder="1" applyAlignment="1"/>
    <xf numFmtId="0" fontId="2" fillId="3" borderId="31" xfId="1" applyNumberFormat="1" applyFont="1" applyFill="1" applyBorder="1" applyAlignment="1"/>
    <xf numFmtId="5" fontId="2" fillId="3" borderId="29" xfId="1" applyNumberFormat="1" applyFont="1" applyFill="1" applyBorder="1" applyAlignment="1">
      <alignment horizontal="right"/>
    </xf>
    <xf numFmtId="5" fontId="2" fillId="3" borderId="0" xfId="1" applyNumberFormat="1" applyFont="1" applyFill="1" applyBorder="1" applyAlignment="1"/>
    <xf numFmtId="5" fontId="2" fillId="2" borderId="13" xfId="1" applyNumberFormat="1" applyFont="1" applyFill="1" applyBorder="1" applyAlignment="1"/>
    <xf numFmtId="5" fontId="2" fillId="0" borderId="0" xfId="1" applyNumberFormat="1" applyFont="1" applyFill="1" applyBorder="1" applyAlignment="1"/>
    <xf numFmtId="0" fontId="2" fillId="0" borderId="19" xfId="1" applyNumberFormat="1" applyFont="1" applyFill="1" applyBorder="1" applyAlignment="1">
      <alignment horizontal="left" vertical="top"/>
    </xf>
    <xf numFmtId="0" fontId="2" fillId="0" borderId="20" xfId="1" applyNumberFormat="1" applyFont="1" applyFill="1" applyBorder="1" applyAlignment="1">
      <alignment horizontal="left" vertical="top"/>
    </xf>
    <xf numFmtId="0" fontId="2" fillId="0" borderId="22" xfId="1" applyNumberFormat="1" applyFont="1" applyFill="1" applyBorder="1" applyAlignment="1">
      <alignment horizontal="left" vertical="top"/>
    </xf>
    <xf numFmtId="0" fontId="2" fillId="0" borderId="0" xfId="1" applyNumberFormat="1" applyFont="1" applyFill="1" applyBorder="1" applyAlignment="1">
      <alignment horizontal="left" vertical="top"/>
    </xf>
    <xf numFmtId="5" fontId="2" fillId="0" borderId="23" xfId="1" applyNumberFormat="1" applyFont="1" applyBorder="1" applyAlignment="1"/>
    <xf numFmtId="5" fontId="2" fillId="0" borderId="27" xfId="1" applyNumberFormat="1" applyFont="1" applyBorder="1" applyAlignment="1"/>
    <xf numFmtId="0" fontId="2" fillId="0" borderId="24" xfId="1" applyNumberFormat="1" applyFont="1" applyFill="1" applyBorder="1" applyAlignment="1">
      <alignment horizontal="left" vertical="top"/>
    </xf>
    <xf numFmtId="0" fontId="2" fillId="0" borderId="25" xfId="1" applyNumberFormat="1" applyFont="1" applyFill="1" applyBorder="1" applyAlignment="1">
      <alignment horizontal="left" vertical="top"/>
    </xf>
    <xf numFmtId="5" fontId="11" fillId="0" borderId="0" xfId="1" applyNumberFormat="1" applyFont="1" applyBorder="1" applyAlignment="1"/>
    <xf numFmtId="5" fontId="2" fillId="0" borderId="13" xfId="1" applyNumberFormat="1" applyFont="1" applyFill="1" applyBorder="1" applyAlignment="1"/>
    <xf numFmtId="0" fontId="2" fillId="0" borderId="0" xfId="1" applyNumberFormat="1" applyFont="1" applyAlignment="1">
      <alignment horizontal="left" wrapText="1"/>
    </xf>
    <xf numFmtId="0" fontId="2" fillId="0" borderId="18" xfId="1" applyNumberFormat="1" applyFont="1" applyBorder="1" applyAlignment="1">
      <alignment horizontal="left" wrapText="1"/>
    </xf>
    <xf numFmtId="0" fontId="2" fillId="0" borderId="0" xfId="0" applyFont="1" applyAlignment="1">
      <alignment horizontal="left" wrapText="1"/>
    </xf>
  </cellXfs>
  <cellStyles count="6">
    <cellStyle name="Monétaire" xfId="1" builtinId="4"/>
    <cellStyle name="Monétaire 5 2" xfId="3" xr:uid="{49E1E3E7-1DF5-413C-84D6-F91BE520D658}"/>
    <cellStyle name="Monétaire 6" xfId="5" xr:uid="{AECBDEF7-D765-4CCE-BBBC-66A753F0A5D7}"/>
    <cellStyle name="Normal" xfId="0" builtinId="0"/>
    <cellStyle name="Normal_H2005 - Étude de cas - Sport au Max Inc. - Solution" xfId="2" xr:uid="{00000000-0005-0000-0000-000002000000}"/>
    <cellStyle name="Pourcentage 4" xfId="4" xr:uid="{8BE5D6B4-444E-44C1-BB9A-ACF14E495A08}"/>
  </cellStyles>
  <dxfs count="0"/>
  <tableStyles count="0" defaultTableStyle="TableStyleMedium9" defaultPivotStyle="PivotStyleLight16"/>
  <colors>
    <mruColors>
      <color rgb="FFD99594"/>
      <color rgb="FFC2D69B"/>
      <color rgb="FF558ED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5</xdr:col>
      <xdr:colOff>708422</xdr:colOff>
      <xdr:row>98</xdr:row>
      <xdr:rowOff>95250</xdr:rowOff>
    </xdr:from>
    <xdr:to>
      <xdr:col>7</xdr:col>
      <xdr:colOff>89297</xdr:colOff>
      <xdr:row>102</xdr:row>
      <xdr:rowOff>107156</xdr:rowOff>
    </xdr:to>
    <xdr:cxnSp macro="">
      <xdr:nvCxnSpPr>
        <xdr:cNvPr id="2" name="Connecteur droit avec flèche 1">
          <a:extLst>
            <a:ext uri="{FF2B5EF4-FFF2-40B4-BE49-F238E27FC236}">
              <a16:creationId xmlns:a16="http://schemas.microsoft.com/office/drawing/2014/main" id="{FE15D145-15AC-46DC-8BDC-7F641E600170}"/>
            </a:ext>
          </a:extLst>
        </xdr:cNvPr>
        <xdr:cNvCxnSpPr/>
      </xdr:nvCxnSpPr>
      <xdr:spPr>
        <a:xfrm>
          <a:off x="5083969" y="20109656"/>
          <a:ext cx="809625" cy="773906"/>
        </a:xfrm>
        <a:prstGeom prst="straightConnector1">
          <a:avLst/>
        </a:prstGeom>
        <a:ln>
          <a:prstDash val="solid"/>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709653</xdr:colOff>
      <xdr:row>86</xdr:row>
      <xdr:rowOff>101203</xdr:rowOff>
    </xdr:from>
    <xdr:to>
      <xdr:col>8</xdr:col>
      <xdr:colOff>90528</xdr:colOff>
      <xdr:row>98</xdr:row>
      <xdr:rowOff>95252</xdr:rowOff>
    </xdr:to>
    <xdr:cxnSp macro="">
      <xdr:nvCxnSpPr>
        <xdr:cNvPr id="6" name="Connecteur droit avec flèche 5">
          <a:extLst>
            <a:ext uri="{FF2B5EF4-FFF2-40B4-BE49-F238E27FC236}">
              <a16:creationId xmlns:a16="http://schemas.microsoft.com/office/drawing/2014/main" id="{D33FCA0D-3F6F-46D3-B788-4CE7C434BA3E}"/>
            </a:ext>
          </a:extLst>
        </xdr:cNvPr>
        <xdr:cNvCxnSpPr/>
      </xdr:nvCxnSpPr>
      <xdr:spPr>
        <a:xfrm flipV="1">
          <a:off x="5091153" y="17824272"/>
          <a:ext cx="1528927" cy="2280049"/>
        </a:xfrm>
        <a:prstGeom prst="straightConnector1">
          <a:avLst/>
        </a:prstGeom>
        <a:ln>
          <a:prstDash val="solid"/>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684609</xdr:colOff>
      <xdr:row>87</xdr:row>
      <xdr:rowOff>5954</xdr:rowOff>
    </xdr:from>
    <xdr:to>
      <xdr:col>6</xdr:col>
      <xdr:colOff>184548</xdr:colOff>
      <xdr:row>101</xdr:row>
      <xdr:rowOff>47625</xdr:rowOff>
    </xdr:to>
    <xdr:cxnSp macro="">
      <xdr:nvCxnSpPr>
        <xdr:cNvPr id="10" name="Connecteur droit avec flèche 9">
          <a:extLst>
            <a:ext uri="{FF2B5EF4-FFF2-40B4-BE49-F238E27FC236}">
              <a16:creationId xmlns:a16="http://schemas.microsoft.com/office/drawing/2014/main" id="{757FBF49-9ABE-4D5D-B81C-A55EAC392447}"/>
            </a:ext>
          </a:extLst>
        </xdr:cNvPr>
        <xdr:cNvCxnSpPr/>
      </xdr:nvCxnSpPr>
      <xdr:spPr>
        <a:xfrm flipH="1">
          <a:off x="5060156" y="17924860"/>
          <a:ext cx="214314" cy="2708671"/>
        </a:xfrm>
        <a:prstGeom prst="straightConnector1">
          <a:avLst/>
        </a:prstGeom>
        <a:ln>
          <a:prstDash val="dash"/>
          <a:tailEnd type="arrow"/>
        </a:ln>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240519</xdr:colOff>
      <xdr:row>18</xdr:row>
      <xdr:rowOff>107674</xdr:rowOff>
    </xdr:from>
    <xdr:to>
      <xdr:col>5</xdr:col>
      <xdr:colOff>563540</xdr:colOff>
      <xdr:row>26</xdr:row>
      <xdr:rowOff>107674</xdr:rowOff>
    </xdr:to>
    <xdr:cxnSp macro="">
      <xdr:nvCxnSpPr>
        <xdr:cNvPr id="2" name="Connecteur droit avec flèche 1">
          <a:extLst>
            <a:ext uri="{FF2B5EF4-FFF2-40B4-BE49-F238E27FC236}">
              <a16:creationId xmlns:a16="http://schemas.microsoft.com/office/drawing/2014/main" id="{E067A250-012B-498F-8D7D-E533B434227D}"/>
            </a:ext>
          </a:extLst>
        </xdr:cNvPr>
        <xdr:cNvCxnSpPr/>
      </xdr:nvCxnSpPr>
      <xdr:spPr>
        <a:xfrm>
          <a:off x="2755119" y="3784324"/>
          <a:ext cx="2913821" cy="1600200"/>
        </a:xfrm>
        <a:prstGeom prst="straightConnector1">
          <a:avLst/>
        </a:prstGeom>
        <a:ln>
          <a:prstDash val="dash"/>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720587</xdr:colOff>
      <xdr:row>49</xdr:row>
      <xdr:rowOff>8283</xdr:rowOff>
    </xdr:from>
    <xdr:to>
      <xdr:col>5</xdr:col>
      <xdr:colOff>753717</xdr:colOff>
      <xdr:row>53</xdr:row>
      <xdr:rowOff>132522</xdr:rowOff>
    </xdr:to>
    <xdr:sp macro="" textlink="">
      <xdr:nvSpPr>
        <xdr:cNvPr id="3" name="Rectangle 2">
          <a:extLst>
            <a:ext uri="{FF2B5EF4-FFF2-40B4-BE49-F238E27FC236}">
              <a16:creationId xmlns:a16="http://schemas.microsoft.com/office/drawing/2014/main" id="{4449F277-1CD6-4E8D-9EB2-C739D10CD341}"/>
            </a:ext>
          </a:extLst>
        </xdr:cNvPr>
        <xdr:cNvSpPr/>
      </xdr:nvSpPr>
      <xdr:spPr>
        <a:xfrm>
          <a:off x="4911587" y="9904758"/>
          <a:ext cx="947530" cy="924339"/>
        </a:xfrm>
        <a:prstGeom prst="wedgeRectCallout">
          <a:avLst>
            <a:gd name="adj1" fmla="val -80455"/>
            <a:gd name="adj2" fmla="val -32649"/>
          </a:avLst>
        </a:prstGeom>
        <a:solidFill>
          <a:schemeClr val="bg1"/>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fr-CA" sz="1100">
              <a:solidFill>
                <a:schemeClr val="tx1"/>
              </a:solidFill>
              <a:latin typeface="Times New Roman" panose="02020603050405020304" pitchFamily="18" charset="0"/>
              <a:cs typeface="Times New Roman" panose="02020603050405020304" pitchFamily="18" charset="0"/>
            </a:rPr>
            <a:t>Point 5 du volume: Les situations particulières</a:t>
          </a:r>
        </a:p>
      </xdr:txBody>
    </xdr:sp>
    <xdr:clientData/>
  </xdr:twoCellAnchor>
  <xdr:twoCellAnchor>
    <xdr:from>
      <xdr:col>7</xdr:col>
      <xdr:colOff>144570</xdr:colOff>
      <xdr:row>5</xdr:row>
      <xdr:rowOff>11215</xdr:rowOff>
    </xdr:from>
    <xdr:to>
      <xdr:col>12</xdr:col>
      <xdr:colOff>886564</xdr:colOff>
      <xdr:row>6</xdr:row>
      <xdr:rowOff>1922</xdr:rowOff>
    </xdr:to>
    <xdr:sp macro="" textlink="">
      <xdr:nvSpPr>
        <xdr:cNvPr id="4" name="Rectangle 3">
          <a:extLst>
            <a:ext uri="{FF2B5EF4-FFF2-40B4-BE49-F238E27FC236}">
              <a16:creationId xmlns:a16="http://schemas.microsoft.com/office/drawing/2014/main" id="{7A3F3285-64B0-43B8-AF3F-47F4FAF01215}"/>
            </a:ext>
          </a:extLst>
        </xdr:cNvPr>
        <xdr:cNvSpPr/>
      </xdr:nvSpPr>
      <xdr:spPr>
        <a:xfrm>
          <a:off x="6592995" y="1087540"/>
          <a:ext cx="5694994" cy="190732"/>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fr-CA"/>
        </a:p>
      </xdr:txBody>
    </xdr:sp>
    <xdr:clientData/>
  </xdr:twoCellAnchor>
  <xdr:twoCellAnchor>
    <xdr:from>
      <xdr:col>7</xdr:col>
      <xdr:colOff>144570</xdr:colOff>
      <xdr:row>6</xdr:row>
      <xdr:rowOff>11215</xdr:rowOff>
    </xdr:from>
    <xdr:to>
      <xdr:col>12</xdr:col>
      <xdr:colOff>886564</xdr:colOff>
      <xdr:row>7</xdr:row>
      <xdr:rowOff>1922</xdr:rowOff>
    </xdr:to>
    <xdr:sp macro="" textlink="">
      <xdr:nvSpPr>
        <xdr:cNvPr id="5" name="Rectangle 4">
          <a:extLst>
            <a:ext uri="{FF2B5EF4-FFF2-40B4-BE49-F238E27FC236}">
              <a16:creationId xmlns:a16="http://schemas.microsoft.com/office/drawing/2014/main" id="{2FD357C8-C47E-42A0-99FF-8CC0AD0BA8CA}"/>
            </a:ext>
          </a:extLst>
        </xdr:cNvPr>
        <xdr:cNvSpPr/>
      </xdr:nvSpPr>
      <xdr:spPr>
        <a:xfrm>
          <a:off x="6592995" y="1287565"/>
          <a:ext cx="5694994" cy="190732"/>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fr-CA"/>
        </a:p>
      </xdr:txBody>
    </xdr:sp>
    <xdr:clientData/>
  </xdr:twoCellAnchor>
  <xdr:twoCellAnchor>
    <xdr:from>
      <xdr:col>7</xdr:col>
      <xdr:colOff>144570</xdr:colOff>
      <xdr:row>7</xdr:row>
      <xdr:rowOff>11215</xdr:rowOff>
    </xdr:from>
    <xdr:to>
      <xdr:col>12</xdr:col>
      <xdr:colOff>886564</xdr:colOff>
      <xdr:row>8</xdr:row>
      <xdr:rowOff>1921</xdr:rowOff>
    </xdr:to>
    <xdr:sp macro="" textlink="">
      <xdr:nvSpPr>
        <xdr:cNvPr id="6" name="Rectangle 5">
          <a:extLst>
            <a:ext uri="{FF2B5EF4-FFF2-40B4-BE49-F238E27FC236}">
              <a16:creationId xmlns:a16="http://schemas.microsoft.com/office/drawing/2014/main" id="{86C4433B-62A6-4645-BEDF-C6C80627E4EE}"/>
            </a:ext>
          </a:extLst>
        </xdr:cNvPr>
        <xdr:cNvSpPr/>
      </xdr:nvSpPr>
      <xdr:spPr>
        <a:xfrm>
          <a:off x="6592995" y="1487590"/>
          <a:ext cx="5694994" cy="190731"/>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fr-CA"/>
        </a:p>
      </xdr:txBody>
    </xdr:sp>
    <xdr:clientData/>
  </xdr:twoCellAnchor>
  <xdr:twoCellAnchor>
    <xdr:from>
      <xdr:col>7</xdr:col>
      <xdr:colOff>144570</xdr:colOff>
      <xdr:row>8</xdr:row>
      <xdr:rowOff>5261</xdr:rowOff>
    </xdr:from>
    <xdr:to>
      <xdr:col>12</xdr:col>
      <xdr:colOff>886564</xdr:colOff>
      <xdr:row>8</xdr:row>
      <xdr:rowOff>198374</xdr:rowOff>
    </xdr:to>
    <xdr:sp macro="" textlink="">
      <xdr:nvSpPr>
        <xdr:cNvPr id="7" name="Rectangle 6">
          <a:extLst>
            <a:ext uri="{FF2B5EF4-FFF2-40B4-BE49-F238E27FC236}">
              <a16:creationId xmlns:a16="http://schemas.microsoft.com/office/drawing/2014/main" id="{4F76B100-D5A2-4D72-B9F0-4D3E773EEEC6}"/>
            </a:ext>
          </a:extLst>
        </xdr:cNvPr>
        <xdr:cNvSpPr/>
      </xdr:nvSpPr>
      <xdr:spPr>
        <a:xfrm>
          <a:off x="6592995" y="1681661"/>
          <a:ext cx="5694994" cy="193113"/>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fr-CA"/>
        </a:p>
      </xdr:txBody>
    </xdr:sp>
    <xdr:clientData/>
  </xdr:twoCellAnchor>
  <xdr:twoCellAnchor>
    <xdr:from>
      <xdr:col>7</xdr:col>
      <xdr:colOff>144570</xdr:colOff>
      <xdr:row>9</xdr:row>
      <xdr:rowOff>5261</xdr:rowOff>
    </xdr:from>
    <xdr:to>
      <xdr:col>12</xdr:col>
      <xdr:colOff>886564</xdr:colOff>
      <xdr:row>9</xdr:row>
      <xdr:rowOff>198374</xdr:rowOff>
    </xdr:to>
    <xdr:sp macro="" textlink="">
      <xdr:nvSpPr>
        <xdr:cNvPr id="8" name="Rectangle 7">
          <a:extLst>
            <a:ext uri="{FF2B5EF4-FFF2-40B4-BE49-F238E27FC236}">
              <a16:creationId xmlns:a16="http://schemas.microsoft.com/office/drawing/2014/main" id="{65DFC545-225C-4D29-977F-7F0EF7F70412}"/>
            </a:ext>
          </a:extLst>
        </xdr:cNvPr>
        <xdr:cNvSpPr/>
      </xdr:nvSpPr>
      <xdr:spPr>
        <a:xfrm>
          <a:off x="6592995" y="1881686"/>
          <a:ext cx="5694994" cy="193113"/>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fr-CA"/>
        </a:p>
      </xdr:txBody>
    </xdr:sp>
    <xdr:clientData/>
  </xdr:twoCellAnchor>
  <xdr:twoCellAnchor>
    <xdr:from>
      <xdr:col>7</xdr:col>
      <xdr:colOff>144570</xdr:colOff>
      <xdr:row>10</xdr:row>
      <xdr:rowOff>11215</xdr:rowOff>
    </xdr:from>
    <xdr:to>
      <xdr:col>12</xdr:col>
      <xdr:colOff>886564</xdr:colOff>
      <xdr:row>11</xdr:row>
      <xdr:rowOff>1922</xdr:rowOff>
    </xdr:to>
    <xdr:sp macro="" textlink="">
      <xdr:nvSpPr>
        <xdr:cNvPr id="9" name="Rectangle 8">
          <a:extLst>
            <a:ext uri="{FF2B5EF4-FFF2-40B4-BE49-F238E27FC236}">
              <a16:creationId xmlns:a16="http://schemas.microsoft.com/office/drawing/2014/main" id="{FFE7A757-03D4-4331-B671-E46F7C7A54AC}"/>
            </a:ext>
          </a:extLst>
        </xdr:cNvPr>
        <xdr:cNvSpPr/>
      </xdr:nvSpPr>
      <xdr:spPr>
        <a:xfrm>
          <a:off x="6592995" y="2087665"/>
          <a:ext cx="5694994" cy="190732"/>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fr-CA"/>
        </a:p>
      </xdr:txBody>
    </xdr:sp>
    <xdr:clientData/>
  </xdr:twoCellAnchor>
  <xdr:twoCellAnchor>
    <xdr:from>
      <xdr:col>7</xdr:col>
      <xdr:colOff>144570</xdr:colOff>
      <xdr:row>11</xdr:row>
      <xdr:rowOff>11215</xdr:rowOff>
    </xdr:from>
    <xdr:to>
      <xdr:col>12</xdr:col>
      <xdr:colOff>886564</xdr:colOff>
      <xdr:row>12</xdr:row>
      <xdr:rowOff>1921</xdr:rowOff>
    </xdr:to>
    <xdr:sp macro="" textlink="">
      <xdr:nvSpPr>
        <xdr:cNvPr id="10" name="Rectangle 9">
          <a:extLst>
            <a:ext uri="{FF2B5EF4-FFF2-40B4-BE49-F238E27FC236}">
              <a16:creationId xmlns:a16="http://schemas.microsoft.com/office/drawing/2014/main" id="{936873C9-F824-47BC-9DA2-0EAF067ECD76}"/>
            </a:ext>
          </a:extLst>
        </xdr:cNvPr>
        <xdr:cNvSpPr/>
      </xdr:nvSpPr>
      <xdr:spPr>
        <a:xfrm>
          <a:off x="6592995" y="2287690"/>
          <a:ext cx="5694994" cy="190731"/>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fr-CA"/>
        </a:p>
      </xdr:txBody>
    </xdr:sp>
    <xdr:clientData/>
  </xdr:twoCellAnchor>
  <xdr:twoCellAnchor>
    <xdr:from>
      <xdr:col>7</xdr:col>
      <xdr:colOff>144570</xdr:colOff>
      <xdr:row>12</xdr:row>
      <xdr:rowOff>11214</xdr:rowOff>
    </xdr:from>
    <xdr:to>
      <xdr:col>12</xdr:col>
      <xdr:colOff>886564</xdr:colOff>
      <xdr:row>13</xdr:row>
      <xdr:rowOff>1921</xdr:rowOff>
    </xdr:to>
    <xdr:sp macro="" textlink="">
      <xdr:nvSpPr>
        <xdr:cNvPr id="11" name="Rectangle 10">
          <a:extLst>
            <a:ext uri="{FF2B5EF4-FFF2-40B4-BE49-F238E27FC236}">
              <a16:creationId xmlns:a16="http://schemas.microsoft.com/office/drawing/2014/main" id="{D8D68984-63A6-4D2B-B32E-EE8183CA14ED}"/>
            </a:ext>
          </a:extLst>
        </xdr:cNvPr>
        <xdr:cNvSpPr/>
      </xdr:nvSpPr>
      <xdr:spPr>
        <a:xfrm>
          <a:off x="6592995" y="2487714"/>
          <a:ext cx="5694994" cy="190732"/>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fr-CA"/>
        </a:p>
      </xdr:txBody>
    </xdr:sp>
    <xdr:clientData/>
  </xdr:twoCellAnchor>
  <xdr:twoCellAnchor>
    <xdr:from>
      <xdr:col>7</xdr:col>
      <xdr:colOff>144570</xdr:colOff>
      <xdr:row>13</xdr:row>
      <xdr:rowOff>5261</xdr:rowOff>
    </xdr:from>
    <xdr:to>
      <xdr:col>12</xdr:col>
      <xdr:colOff>886564</xdr:colOff>
      <xdr:row>13</xdr:row>
      <xdr:rowOff>198374</xdr:rowOff>
    </xdr:to>
    <xdr:sp macro="" textlink="">
      <xdr:nvSpPr>
        <xdr:cNvPr id="12" name="Rectangle 11">
          <a:extLst>
            <a:ext uri="{FF2B5EF4-FFF2-40B4-BE49-F238E27FC236}">
              <a16:creationId xmlns:a16="http://schemas.microsoft.com/office/drawing/2014/main" id="{FD0AF5C9-B7A7-48A4-9116-0065857F093D}"/>
            </a:ext>
          </a:extLst>
        </xdr:cNvPr>
        <xdr:cNvSpPr/>
      </xdr:nvSpPr>
      <xdr:spPr>
        <a:xfrm>
          <a:off x="6592995" y="2681786"/>
          <a:ext cx="5694994" cy="193113"/>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fr-CA"/>
        </a:p>
      </xdr:txBody>
    </xdr:sp>
    <xdr:clientData/>
  </xdr:twoCellAnchor>
  <xdr:twoCellAnchor>
    <xdr:from>
      <xdr:col>7</xdr:col>
      <xdr:colOff>144570</xdr:colOff>
      <xdr:row>14</xdr:row>
      <xdr:rowOff>5262</xdr:rowOff>
    </xdr:from>
    <xdr:to>
      <xdr:col>12</xdr:col>
      <xdr:colOff>886564</xdr:colOff>
      <xdr:row>14</xdr:row>
      <xdr:rowOff>198375</xdr:rowOff>
    </xdr:to>
    <xdr:sp macro="" textlink="">
      <xdr:nvSpPr>
        <xdr:cNvPr id="13" name="Rectangle 12">
          <a:extLst>
            <a:ext uri="{FF2B5EF4-FFF2-40B4-BE49-F238E27FC236}">
              <a16:creationId xmlns:a16="http://schemas.microsoft.com/office/drawing/2014/main" id="{E67D7C72-CDBB-4B8A-AE8B-222DA2B6F2F1}"/>
            </a:ext>
          </a:extLst>
        </xdr:cNvPr>
        <xdr:cNvSpPr/>
      </xdr:nvSpPr>
      <xdr:spPr>
        <a:xfrm>
          <a:off x="6592995" y="2881812"/>
          <a:ext cx="5694994" cy="193113"/>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fr-CA"/>
        </a:p>
      </xdr:txBody>
    </xdr:sp>
    <xdr:clientData/>
  </xdr:twoCellAnchor>
  <xdr:twoCellAnchor>
    <xdr:from>
      <xdr:col>7</xdr:col>
      <xdr:colOff>144570</xdr:colOff>
      <xdr:row>15</xdr:row>
      <xdr:rowOff>5262</xdr:rowOff>
    </xdr:from>
    <xdr:to>
      <xdr:col>12</xdr:col>
      <xdr:colOff>886564</xdr:colOff>
      <xdr:row>15</xdr:row>
      <xdr:rowOff>198375</xdr:rowOff>
    </xdr:to>
    <xdr:sp macro="" textlink="">
      <xdr:nvSpPr>
        <xdr:cNvPr id="14" name="Rectangle 13">
          <a:extLst>
            <a:ext uri="{FF2B5EF4-FFF2-40B4-BE49-F238E27FC236}">
              <a16:creationId xmlns:a16="http://schemas.microsoft.com/office/drawing/2014/main" id="{8EFDF785-BBA8-4A68-A8ED-2ADDD7A05B81}"/>
            </a:ext>
          </a:extLst>
        </xdr:cNvPr>
        <xdr:cNvSpPr/>
      </xdr:nvSpPr>
      <xdr:spPr>
        <a:xfrm>
          <a:off x="6592995" y="3081837"/>
          <a:ext cx="5694994" cy="193113"/>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fr-CA"/>
        </a:p>
      </xdr:txBody>
    </xdr:sp>
    <xdr:clientData/>
  </xdr:twoCellAnchor>
  <xdr:twoCellAnchor>
    <xdr:from>
      <xdr:col>7</xdr:col>
      <xdr:colOff>144570</xdr:colOff>
      <xdr:row>16</xdr:row>
      <xdr:rowOff>5261</xdr:rowOff>
    </xdr:from>
    <xdr:to>
      <xdr:col>12</xdr:col>
      <xdr:colOff>886564</xdr:colOff>
      <xdr:row>16</xdr:row>
      <xdr:rowOff>198374</xdr:rowOff>
    </xdr:to>
    <xdr:sp macro="" textlink="">
      <xdr:nvSpPr>
        <xdr:cNvPr id="15" name="Rectangle 14">
          <a:extLst>
            <a:ext uri="{FF2B5EF4-FFF2-40B4-BE49-F238E27FC236}">
              <a16:creationId xmlns:a16="http://schemas.microsoft.com/office/drawing/2014/main" id="{5FD46869-484E-4D58-B089-CCD4CEC189D3}"/>
            </a:ext>
          </a:extLst>
        </xdr:cNvPr>
        <xdr:cNvSpPr/>
      </xdr:nvSpPr>
      <xdr:spPr>
        <a:xfrm>
          <a:off x="6592995" y="3281861"/>
          <a:ext cx="5694994" cy="193113"/>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fr-CA"/>
        </a:p>
      </xdr:txBody>
    </xdr:sp>
    <xdr:clientData/>
  </xdr:twoCellAnchor>
  <xdr:twoCellAnchor>
    <xdr:from>
      <xdr:col>7</xdr:col>
      <xdr:colOff>144570</xdr:colOff>
      <xdr:row>18</xdr:row>
      <xdr:rowOff>2932</xdr:rowOff>
    </xdr:from>
    <xdr:to>
      <xdr:col>12</xdr:col>
      <xdr:colOff>886564</xdr:colOff>
      <xdr:row>18</xdr:row>
      <xdr:rowOff>192422</xdr:rowOff>
    </xdr:to>
    <xdr:sp macro="" textlink="">
      <xdr:nvSpPr>
        <xdr:cNvPr id="16" name="Rectangle 15">
          <a:extLst>
            <a:ext uri="{FF2B5EF4-FFF2-40B4-BE49-F238E27FC236}">
              <a16:creationId xmlns:a16="http://schemas.microsoft.com/office/drawing/2014/main" id="{0155B26D-9507-4714-A771-236094351206}"/>
            </a:ext>
          </a:extLst>
        </xdr:cNvPr>
        <xdr:cNvSpPr/>
      </xdr:nvSpPr>
      <xdr:spPr>
        <a:xfrm>
          <a:off x="6592995" y="3679582"/>
          <a:ext cx="5694994" cy="189490"/>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fr-CA"/>
        </a:p>
      </xdr:txBody>
    </xdr:sp>
    <xdr:clientData/>
  </xdr:twoCellAnchor>
  <xdr:twoCellAnchor>
    <xdr:from>
      <xdr:col>7</xdr:col>
      <xdr:colOff>144570</xdr:colOff>
      <xdr:row>19</xdr:row>
      <xdr:rowOff>5262</xdr:rowOff>
    </xdr:from>
    <xdr:to>
      <xdr:col>12</xdr:col>
      <xdr:colOff>886564</xdr:colOff>
      <xdr:row>19</xdr:row>
      <xdr:rowOff>198375</xdr:rowOff>
    </xdr:to>
    <xdr:sp macro="" textlink="">
      <xdr:nvSpPr>
        <xdr:cNvPr id="17" name="Rectangle 16">
          <a:extLst>
            <a:ext uri="{FF2B5EF4-FFF2-40B4-BE49-F238E27FC236}">
              <a16:creationId xmlns:a16="http://schemas.microsoft.com/office/drawing/2014/main" id="{9AC8BE3B-96F1-4AD7-9A2C-1486EF482F09}"/>
            </a:ext>
          </a:extLst>
        </xdr:cNvPr>
        <xdr:cNvSpPr/>
      </xdr:nvSpPr>
      <xdr:spPr>
        <a:xfrm>
          <a:off x="6592995" y="3881937"/>
          <a:ext cx="5694994" cy="193113"/>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fr-CA"/>
        </a:p>
      </xdr:txBody>
    </xdr:sp>
    <xdr:clientData/>
  </xdr:twoCellAnchor>
  <xdr:twoCellAnchor>
    <xdr:from>
      <xdr:col>7</xdr:col>
      <xdr:colOff>144570</xdr:colOff>
      <xdr:row>20</xdr:row>
      <xdr:rowOff>5261</xdr:rowOff>
    </xdr:from>
    <xdr:to>
      <xdr:col>12</xdr:col>
      <xdr:colOff>886564</xdr:colOff>
      <xdr:row>20</xdr:row>
      <xdr:rowOff>198374</xdr:rowOff>
    </xdr:to>
    <xdr:sp macro="" textlink="">
      <xdr:nvSpPr>
        <xdr:cNvPr id="18" name="Rectangle 17">
          <a:extLst>
            <a:ext uri="{FF2B5EF4-FFF2-40B4-BE49-F238E27FC236}">
              <a16:creationId xmlns:a16="http://schemas.microsoft.com/office/drawing/2014/main" id="{77E06B1A-D6B9-449F-A193-75A362C663E5}"/>
            </a:ext>
          </a:extLst>
        </xdr:cNvPr>
        <xdr:cNvSpPr/>
      </xdr:nvSpPr>
      <xdr:spPr>
        <a:xfrm>
          <a:off x="6592995" y="4081961"/>
          <a:ext cx="5694994" cy="193113"/>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fr-CA"/>
        </a:p>
      </xdr:txBody>
    </xdr:sp>
    <xdr:clientData/>
  </xdr:twoCellAnchor>
  <xdr:twoCellAnchor>
    <xdr:from>
      <xdr:col>7</xdr:col>
      <xdr:colOff>144570</xdr:colOff>
      <xdr:row>26</xdr:row>
      <xdr:rowOff>5262</xdr:rowOff>
    </xdr:from>
    <xdr:to>
      <xdr:col>12</xdr:col>
      <xdr:colOff>886564</xdr:colOff>
      <xdr:row>28</xdr:row>
      <xdr:rowOff>0</xdr:rowOff>
    </xdr:to>
    <xdr:sp macro="" textlink="">
      <xdr:nvSpPr>
        <xdr:cNvPr id="19" name="Rectangle 18">
          <a:extLst>
            <a:ext uri="{FF2B5EF4-FFF2-40B4-BE49-F238E27FC236}">
              <a16:creationId xmlns:a16="http://schemas.microsoft.com/office/drawing/2014/main" id="{B30AC799-5ABA-49C0-8545-225552B81E13}"/>
            </a:ext>
          </a:extLst>
        </xdr:cNvPr>
        <xdr:cNvSpPr/>
      </xdr:nvSpPr>
      <xdr:spPr>
        <a:xfrm>
          <a:off x="6592995" y="5282112"/>
          <a:ext cx="5694994" cy="413838"/>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fr-CA"/>
        </a:p>
      </xdr:txBody>
    </xdr:sp>
    <xdr:clientData/>
  </xdr:twoCellAnchor>
  <xdr:twoCellAnchor>
    <xdr:from>
      <xdr:col>10</xdr:col>
      <xdr:colOff>20886</xdr:colOff>
      <xdr:row>22</xdr:row>
      <xdr:rowOff>5261</xdr:rowOff>
    </xdr:from>
    <xdr:to>
      <xdr:col>12</xdr:col>
      <xdr:colOff>886563</xdr:colOff>
      <xdr:row>22</xdr:row>
      <xdr:rowOff>198374</xdr:rowOff>
    </xdr:to>
    <xdr:sp macro="" textlink="">
      <xdr:nvSpPr>
        <xdr:cNvPr id="20" name="Rectangle 19">
          <a:extLst>
            <a:ext uri="{FF2B5EF4-FFF2-40B4-BE49-F238E27FC236}">
              <a16:creationId xmlns:a16="http://schemas.microsoft.com/office/drawing/2014/main" id="{104F37C7-B523-4A16-B598-3F4969DFB241}"/>
            </a:ext>
          </a:extLst>
        </xdr:cNvPr>
        <xdr:cNvSpPr/>
      </xdr:nvSpPr>
      <xdr:spPr>
        <a:xfrm>
          <a:off x="9441111" y="4472486"/>
          <a:ext cx="2846877" cy="193113"/>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fr-CA"/>
        </a:p>
      </xdr:txBody>
    </xdr:sp>
    <xdr:clientData/>
  </xdr:twoCellAnchor>
  <xdr:twoCellAnchor>
    <xdr:from>
      <xdr:col>0</xdr:col>
      <xdr:colOff>424543</xdr:colOff>
      <xdr:row>5</xdr:row>
      <xdr:rowOff>47392</xdr:rowOff>
    </xdr:from>
    <xdr:to>
      <xdr:col>1</xdr:col>
      <xdr:colOff>2363</xdr:colOff>
      <xdr:row>5</xdr:row>
      <xdr:rowOff>157975</xdr:rowOff>
    </xdr:to>
    <xdr:sp macro="" textlink="">
      <xdr:nvSpPr>
        <xdr:cNvPr id="21" name="Ellipse 20">
          <a:extLst>
            <a:ext uri="{FF2B5EF4-FFF2-40B4-BE49-F238E27FC236}">
              <a16:creationId xmlns:a16="http://schemas.microsoft.com/office/drawing/2014/main" id="{AEE5771E-7F37-421F-8781-610EF00A938F}"/>
            </a:ext>
          </a:extLst>
        </xdr:cNvPr>
        <xdr:cNvSpPr/>
      </xdr:nvSpPr>
      <xdr:spPr>
        <a:xfrm>
          <a:off x="424543" y="1123717"/>
          <a:ext cx="111220" cy="110583"/>
        </a:xfrm>
        <a:prstGeom prst="ellipse">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endParaRPr lang="fr-CA"/>
        </a:p>
      </xdr:txBody>
    </xdr:sp>
    <xdr:clientData/>
  </xdr:twoCellAnchor>
  <xdr:twoCellAnchor>
    <xdr:from>
      <xdr:col>0</xdr:col>
      <xdr:colOff>424543</xdr:colOff>
      <xdr:row>6</xdr:row>
      <xdr:rowOff>47392</xdr:rowOff>
    </xdr:from>
    <xdr:to>
      <xdr:col>1</xdr:col>
      <xdr:colOff>2363</xdr:colOff>
      <xdr:row>6</xdr:row>
      <xdr:rowOff>157975</xdr:rowOff>
    </xdr:to>
    <xdr:sp macro="" textlink="">
      <xdr:nvSpPr>
        <xdr:cNvPr id="22" name="Ellipse 21">
          <a:extLst>
            <a:ext uri="{FF2B5EF4-FFF2-40B4-BE49-F238E27FC236}">
              <a16:creationId xmlns:a16="http://schemas.microsoft.com/office/drawing/2014/main" id="{01C3F508-1645-4E67-943A-DC1EC86CA61A}"/>
            </a:ext>
          </a:extLst>
        </xdr:cNvPr>
        <xdr:cNvSpPr/>
      </xdr:nvSpPr>
      <xdr:spPr>
        <a:xfrm>
          <a:off x="424543" y="1323742"/>
          <a:ext cx="111220" cy="110583"/>
        </a:xfrm>
        <a:prstGeom prst="ellipse">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endParaRPr lang="fr-CA"/>
        </a:p>
      </xdr:txBody>
    </xdr:sp>
    <xdr:clientData/>
  </xdr:twoCellAnchor>
  <xdr:twoCellAnchor>
    <xdr:from>
      <xdr:col>0</xdr:col>
      <xdr:colOff>424543</xdr:colOff>
      <xdr:row>10</xdr:row>
      <xdr:rowOff>49169</xdr:rowOff>
    </xdr:from>
    <xdr:to>
      <xdr:col>1</xdr:col>
      <xdr:colOff>2363</xdr:colOff>
      <xdr:row>10</xdr:row>
      <xdr:rowOff>159752</xdr:rowOff>
    </xdr:to>
    <xdr:sp macro="" textlink="">
      <xdr:nvSpPr>
        <xdr:cNvPr id="23" name="Ellipse 22">
          <a:extLst>
            <a:ext uri="{FF2B5EF4-FFF2-40B4-BE49-F238E27FC236}">
              <a16:creationId xmlns:a16="http://schemas.microsoft.com/office/drawing/2014/main" id="{AA4AA597-C8C7-4973-B656-B58D9699B6C1}"/>
            </a:ext>
          </a:extLst>
        </xdr:cNvPr>
        <xdr:cNvSpPr/>
      </xdr:nvSpPr>
      <xdr:spPr>
        <a:xfrm>
          <a:off x="424543" y="2125619"/>
          <a:ext cx="111220" cy="110583"/>
        </a:xfrm>
        <a:prstGeom prst="ellipse">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endParaRPr lang="fr-CA"/>
        </a:p>
      </xdr:txBody>
    </xdr:sp>
    <xdr:clientData/>
  </xdr:twoCellAnchor>
  <xdr:twoCellAnchor>
    <xdr:from>
      <xdr:col>0</xdr:col>
      <xdr:colOff>424543</xdr:colOff>
      <xdr:row>9</xdr:row>
      <xdr:rowOff>42746</xdr:rowOff>
    </xdr:from>
    <xdr:to>
      <xdr:col>1</xdr:col>
      <xdr:colOff>2363</xdr:colOff>
      <xdr:row>9</xdr:row>
      <xdr:rowOff>153329</xdr:rowOff>
    </xdr:to>
    <xdr:sp macro="" textlink="">
      <xdr:nvSpPr>
        <xdr:cNvPr id="24" name="Ellipse 23">
          <a:extLst>
            <a:ext uri="{FF2B5EF4-FFF2-40B4-BE49-F238E27FC236}">
              <a16:creationId xmlns:a16="http://schemas.microsoft.com/office/drawing/2014/main" id="{073ACBC4-1499-48F1-9EB1-BA425CB9BC29}"/>
            </a:ext>
          </a:extLst>
        </xdr:cNvPr>
        <xdr:cNvSpPr/>
      </xdr:nvSpPr>
      <xdr:spPr>
        <a:xfrm>
          <a:off x="424543" y="1919171"/>
          <a:ext cx="111220" cy="110583"/>
        </a:xfrm>
        <a:prstGeom prst="ellipse">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endParaRPr lang="fr-CA"/>
        </a:p>
      </xdr:txBody>
    </xdr:sp>
    <xdr:clientData/>
  </xdr:twoCellAnchor>
  <xdr:twoCellAnchor>
    <xdr:from>
      <xdr:col>0</xdr:col>
      <xdr:colOff>424543</xdr:colOff>
      <xdr:row>15</xdr:row>
      <xdr:rowOff>42746</xdr:rowOff>
    </xdr:from>
    <xdr:to>
      <xdr:col>1</xdr:col>
      <xdr:colOff>2363</xdr:colOff>
      <xdr:row>15</xdr:row>
      <xdr:rowOff>153329</xdr:rowOff>
    </xdr:to>
    <xdr:sp macro="" textlink="">
      <xdr:nvSpPr>
        <xdr:cNvPr id="25" name="Ellipse 24">
          <a:extLst>
            <a:ext uri="{FF2B5EF4-FFF2-40B4-BE49-F238E27FC236}">
              <a16:creationId xmlns:a16="http://schemas.microsoft.com/office/drawing/2014/main" id="{E1367C0F-F885-4B52-9CB6-6A895609493C}"/>
            </a:ext>
          </a:extLst>
        </xdr:cNvPr>
        <xdr:cNvSpPr/>
      </xdr:nvSpPr>
      <xdr:spPr>
        <a:xfrm>
          <a:off x="424543" y="3119321"/>
          <a:ext cx="111220" cy="110583"/>
        </a:xfrm>
        <a:prstGeom prst="ellipse">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endParaRPr lang="fr-CA"/>
        </a:p>
      </xdr:txBody>
    </xdr:sp>
    <xdr:clientData/>
  </xdr:twoCellAnchor>
  <xdr:twoCellAnchor>
    <xdr:from>
      <xdr:col>0</xdr:col>
      <xdr:colOff>424543</xdr:colOff>
      <xdr:row>16</xdr:row>
      <xdr:rowOff>42746</xdr:rowOff>
    </xdr:from>
    <xdr:to>
      <xdr:col>1</xdr:col>
      <xdr:colOff>2363</xdr:colOff>
      <xdr:row>16</xdr:row>
      <xdr:rowOff>153329</xdr:rowOff>
    </xdr:to>
    <xdr:sp macro="" textlink="">
      <xdr:nvSpPr>
        <xdr:cNvPr id="26" name="Ellipse 25">
          <a:extLst>
            <a:ext uri="{FF2B5EF4-FFF2-40B4-BE49-F238E27FC236}">
              <a16:creationId xmlns:a16="http://schemas.microsoft.com/office/drawing/2014/main" id="{84CC2BF8-633C-49A9-9780-A3169BC337DA}"/>
            </a:ext>
          </a:extLst>
        </xdr:cNvPr>
        <xdr:cNvSpPr/>
      </xdr:nvSpPr>
      <xdr:spPr>
        <a:xfrm>
          <a:off x="424543" y="3319346"/>
          <a:ext cx="111220" cy="110583"/>
        </a:xfrm>
        <a:prstGeom prst="ellipse">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endParaRPr lang="fr-CA"/>
        </a:p>
      </xdr:txBody>
    </xdr:sp>
    <xdr:clientData/>
  </xdr:twoCellAnchor>
  <xdr:twoCellAnchor>
    <xdr:from>
      <xdr:col>0</xdr:col>
      <xdr:colOff>424543</xdr:colOff>
      <xdr:row>19</xdr:row>
      <xdr:rowOff>42746</xdr:rowOff>
    </xdr:from>
    <xdr:to>
      <xdr:col>1</xdr:col>
      <xdr:colOff>2363</xdr:colOff>
      <xdr:row>19</xdr:row>
      <xdr:rowOff>153329</xdr:rowOff>
    </xdr:to>
    <xdr:sp macro="" textlink="">
      <xdr:nvSpPr>
        <xdr:cNvPr id="27" name="Ellipse 26">
          <a:extLst>
            <a:ext uri="{FF2B5EF4-FFF2-40B4-BE49-F238E27FC236}">
              <a16:creationId xmlns:a16="http://schemas.microsoft.com/office/drawing/2014/main" id="{FA497E9C-521B-40B3-A581-65A9778A1DDC}"/>
            </a:ext>
          </a:extLst>
        </xdr:cNvPr>
        <xdr:cNvSpPr/>
      </xdr:nvSpPr>
      <xdr:spPr>
        <a:xfrm>
          <a:off x="424543" y="3919421"/>
          <a:ext cx="111220" cy="110583"/>
        </a:xfrm>
        <a:prstGeom prst="ellipse">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endParaRPr lang="fr-CA"/>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106"/>
  <sheetViews>
    <sheetView tabSelected="1" zoomScaleNormal="100" zoomScaleSheetLayoutView="100" workbookViewId="0"/>
  </sheetViews>
  <sheetFormatPr baseColWidth="10" defaultRowHeight="15" customHeight="1" x14ac:dyDescent="0.25"/>
  <cols>
    <col min="1" max="3" width="9.77734375" style="1" customWidth="1"/>
    <col min="4" max="4" width="11.5546875" style="1" customWidth="1"/>
    <col min="5" max="5" width="10.109375" style="38" customWidth="1"/>
    <col min="6" max="7" width="8.33203125" style="52" customWidth="1"/>
    <col min="8" max="8" width="8.33203125" style="38" customWidth="1"/>
    <col min="9" max="9" width="8.33203125" style="2" customWidth="1"/>
    <col min="10" max="10" width="2.33203125" style="1" customWidth="1"/>
    <col min="11" max="11" width="13" style="1" customWidth="1"/>
    <col min="12" max="12" width="6.44140625" style="1" customWidth="1"/>
    <col min="13" max="13" width="15.109375" style="1" hidden="1" customWidth="1"/>
    <col min="14" max="14" width="15.44140625" style="1" hidden="1" customWidth="1"/>
    <col min="15" max="15" width="9.109375" style="1" hidden="1" customWidth="1"/>
    <col min="16" max="16" width="4.21875" style="1" hidden="1" customWidth="1"/>
    <col min="17" max="16384" width="11.5546875" style="1"/>
  </cols>
  <sheetData>
    <row r="1" spans="1:14" ht="15" customHeight="1" x14ac:dyDescent="0.25">
      <c r="A1" s="37" t="s">
        <v>46</v>
      </c>
      <c r="B1" s="37"/>
      <c r="C1" s="37"/>
    </row>
    <row r="3" spans="1:14" ht="15" customHeight="1" x14ac:dyDescent="0.25">
      <c r="A3" s="5" t="s">
        <v>116</v>
      </c>
      <c r="B3" s="5"/>
      <c r="C3" s="5"/>
    </row>
    <row r="4" spans="1:14" ht="15" customHeight="1" x14ac:dyDescent="0.25">
      <c r="F4" s="53"/>
      <c r="G4" s="53"/>
      <c r="H4" s="45" t="s">
        <v>48</v>
      </c>
      <c r="I4" s="45" t="s">
        <v>49</v>
      </c>
    </row>
    <row r="5" spans="1:14" ht="15" customHeight="1" x14ac:dyDescent="0.25">
      <c r="A5" s="57" t="s">
        <v>50</v>
      </c>
      <c r="B5" s="46"/>
      <c r="C5" s="46"/>
      <c r="D5" s="39"/>
      <c r="E5" s="47"/>
      <c r="G5" s="54"/>
      <c r="H5" s="56"/>
      <c r="I5" s="56"/>
      <c r="J5" s="39"/>
      <c r="K5" s="39"/>
      <c r="L5" s="39"/>
      <c r="M5" s="40"/>
      <c r="N5" s="41"/>
    </row>
    <row r="6" spans="1:14" ht="15" customHeight="1" x14ac:dyDescent="0.25">
      <c r="A6" s="39" t="s">
        <v>51</v>
      </c>
      <c r="B6" s="39"/>
      <c r="C6" s="39"/>
      <c r="D6" s="39"/>
      <c r="E6" s="47"/>
      <c r="F6" s="54"/>
      <c r="G6" s="54"/>
      <c r="H6" s="48">
        <v>48000</v>
      </c>
      <c r="I6" s="48">
        <v>0</v>
      </c>
      <c r="J6" s="39"/>
      <c r="K6" s="39"/>
      <c r="L6" s="39"/>
      <c r="M6" s="40"/>
      <c r="N6" s="41"/>
    </row>
    <row r="7" spans="1:14" ht="15" customHeight="1" x14ac:dyDescent="0.25">
      <c r="A7" s="39"/>
      <c r="B7" s="39"/>
      <c r="C7" s="39"/>
      <c r="D7" s="39"/>
      <c r="E7" s="47"/>
      <c r="F7" s="54"/>
      <c r="G7" s="54"/>
      <c r="H7" s="48"/>
      <c r="I7" s="48"/>
      <c r="J7" s="39"/>
      <c r="K7" s="39"/>
      <c r="L7" s="39"/>
      <c r="M7" s="40"/>
      <c r="N7" s="41"/>
    </row>
    <row r="8" spans="1:14" ht="15" customHeight="1" x14ac:dyDescent="0.25">
      <c r="A8" s="57" t="s">
        <v>52</v>
      </c>
      <c r="B8" s="39"/>
      <c r="C8" s="39"/>
      <c r="D8" s="39"/>
      <c r="E8" s="47"/>
      <c r="F8" s="54"/>
      <c r="G8" s="54"/>
      <c r="H8" s="48"/>
      <c r="I8" s="48"/>
      <c r="J8" s="39"/>
      <c r="K8" s="39"/>
      <c r="L8" s="39"/>
      <c r="M8" s="40"/>
      <c r="N8" s="41"/>
    </row>
    <row r="9" spans="1:14" ht="15" customHeight="1" x14ac:dyDescent="0.25">
      <c r="A9" s="39" t="s">
        <v>53</v>
      </c>
      <c r="B9" s="39"/>
      <c r="C9" s="39"/>
      <c r="D9" s="39"/>
      <c r="E9" s="47"/>
      <c r="F9" s="54"/>
      <c r="G9" s="54"/>
      <c r="H9" s="48">
        <v>0</v>
      </c>
      <c r="I9" s="48">
        <v>185000</v>
      </c>
      <c r="J9" s="39"/>
      <c r="K9" s="39"/>
      <c r="L9" s="39"/>
      <c r="M9" s="40"/>
      <c r="N9" s="41"/>
    </row>
    <row r="10" spans="1:14" ht="15" customHeight="1" x14ac:dyDescent="0.25">
      <c r="A10" s="39"/>
      <c r="B10" s="39"/>
      <c r="C10" s="39"/>
      <c r="D10" s="39"/>
      <c r="E10" s="47"/>
      <c r="F10" s="54"/>
      <c r="G10" s="54"/>
      <c r="H10" s="48"/>
      <c r="I10" s="48"/>
      <c r="J10" s="39"/>
      <c r="K10" s="39"/>
      <c r="L10" s="39"/>
      <c r="M10" s="40"/>
      <c r="N10" s="41"/>
    </row>
    <row r="11" spans="1:14" ht="15" customHeight="1" x14ac:dyDescent="0.25">
      <c r="A11" s="57" t="s">
        <v>105</v>
      </c>
      <c r="B11" s="39"/>
      <c r="C11" s="39"/>
      <c r="D11" s="39"/>
      <c r="E11" s="47"/>
      <c r="F11" s="54"/>
      <c r="G11" s="54"/>
      <c r="H11" s="48"/>
      <c r="I11" s="48"/>
      <c r="J11" s="39"/>
      <c r="K11" s="39"/>
      <c r="L11" s="39"/>
      <c r="M11" s="40"/>
      <c r="N11" s="41"/>
    </row>
    <row r="12" spans="1:14" ht="15" customHeight="1" x14ac:dyDescent="0.25">
      <c r="A12" s="39" t="s">
        <v>106</v>
      </c>
      <c r="B12" s="39"/>
      <c r="C12" s="39"/>
      <c r="D12" s="39"/>
      <c r="E12" s="47"/>
      <c r="F12" s="54"/>
      <c r="G12" s="54"/>
      <c r="H12" s="48">
        <v>0</v>
      </c>
      <c r="I12" s="48">
        <v>400</v>
      </c>
      <c r="J12" s="39"/>
      <c r="K12" s="39"/>
      <c r="L12" s="39"/>
      <c r="M12" s="40"/>
      <c r="N12" s="41"/>
    </row>
    <row r="13" spans="1:14" ht="15" customHeight="1" x14ac:dyDescent="0.25">
      <c r="A13" s="39"/>
      <c r="B13" s="39"/>
      <c r="C13" s="39"/>
      <c r="D13" s="39"/>
      <c r="E13" s="47"/>
      <c r="F13" s="54"/>
      <c r="G13" s="54"/>
      <c r="H13" s="48"/>
      <c r="I13" s="48"/>
      <c r="J13" s="39"/>
      <c r="K13" s="39"/>
      <c r="L13" s="39"/>
      <c r="M13" s="40"/>
      <c r="N13" s="41"/>
    </row>
    <row r="14" spans="1:14" ht="15" customHeight="1" x14ac:dyDescent="0.25">
      <c r="A14" s="57" t="s">
        <v>81</v>
      </c>
      <c r="B14" s="39"/>
      <c r="C14" s="39"/>
      <c r="D14" s="39"/>
      <c r="E14" s="47"/>
      <c r="F14" s="54"/>
      <c r="G14" s="54"/>
      <c r="H14" s="48"/>
      <c r="I14" s="48"/>
      <c r="J14" s="39"/>
      <c r="K14" s="39"/>
      <c r="L14" s="39"/>
      <c r="M14" s="40"/>
      <c r="N14" s="41"/>
    </row>
    <row r="15" spans="1:14" ht="15" customHeight="1" x14ac:dyDescent="0.25">
      <c r="A15" s="46" t="s">
        <v>55</v>
      </c>
      <c r="B15" s="39"/>
      <c r="C15" s="39"/>
      <c r="D15" s="39"/>
      <c r="E15" s="47"/>
      <c r="F15" s="54"/>
      <c r="G15" s="54"/>
      <c r="H15" s="48"/>
      <c r="I15" s="48"/>
      <c r="J15" s="39"/>
      <c r="K15" s="39"/>
      <c r="L15" s="39"/>
      <c r="M15" s="40"/>
      <c r="N15" s="41"/>
    </row>
    <row r="16" spans="1:14" ht="15" customHeight="1" x14ac:dyDescent="0.25">
      <c r="A16" s="46" t="s">
        <v>61</v>
      </c>
      <c r="B16" s="39"/>
      <c r="C16" s="39"/>
      <c r="D16" s="39"/>
      <c r="E16" s="47"/>
      <c r="F16" s="54"/>
      <c r="G16" s="54"/>
      <c r="H16" s="48"/>
      <c r="I16" s="48"/>
      <c r="J16" s="39"/>
      <c r="K16" s="39"/>
      <c r="L16" s="39"/>
      <c r="M16" s="40"/>
      <c r="N16" s="41"/>
    </row>
    <row r="17" spans="1:14" ht="15" customHeight="1" x14ac:dyDescent="0.25">
      <c r="A17" s="39" t="s">
        <v>54</v>
      </c>
      <c r="B17" s="39"/>
      <c r="C17" s="39"/>
      <c r="D17" s="39"/>
      <c r="E17" s="47"/>
      <c r="F17" s="54"/>
      <c r="G17" s="54"/>
      <c r="H17" s="48">
        <v>22000</v>
      </c>
      <c r="I17" s="48">
        <v>0</v>
      </c>
      <c r="J17" s="39"/>
      <c r="K17" s="39"/>
      <c r="L17" s="39"/>
      <c r="M17" s="40"/>
      <c r="N17" s="41"/>
    </row>
    <row r="18" spans="1:14" ht="15" customHeight="1" x14ac:dyDescent="0.25">
      <c r="A18" s="28" t="s">
        <v>79</v>
      </c>
      <c r="B18" s="39"/>
      <c r="C18" s="39"/>
      <c r="D18" s="39"/>
      <c r="E18" s="47"/>
      <c r="F18" s="54"/>
      <c r="G18" s="54"/>
      <c r="H18" s="48"/>
      <c r="I18" s="48"/>
      <c r="J18" s="39"/>
      <c r="K18" s="39"/>
      <c r="L18" s="39"/>
      <c r="M18" s="40"/>
      <c r="N18" s="41"/>
    </row>
    <row r="19" spans="1:14" ht="15" customHeight="1" x14ac:dyDescent="0.25">
      <c r="A19" s="28" t="s">
        <v>80</v>
      </c>
      <c r="B19" s="39"/>
      <c r="C19" s="39"/>
      <c r="D19" s="39"/>
      <c r="E19" s="47"/>
      <c r="F19" s="54"/>
      <c r="G19" s="54"/>
      <c r="H19" s="48"/>
      <c r="I19" s="48"/>
      <c r="J19" s="39"/>
      <c r="K19" s="39"/>
      <c r="L19" s="39"/>
      <c r="M19" s="40"/>
      <c r="N19" s="41"/>
    </row>
    <row r="20" spans="1:14" ht="15" customHeight="1" x14ac:dyDescent="0.25">
      <c r="A20" s="39" t="s">
        <v>63</v>
      </c>
      <c r="B20" s="39"/>
      <c r="C20" s="39"/>
      <c r="D20" s="39"/>
      <c r="E20" s="47"/>
      <c r="G20" s="58">
        <f>+(1995-1990+1)*2000</f>
        <v>12000</v>
      </c>
      <c r="H20" s="48"/>
      <c r="I20" s="48"/>
      <c r="J20" s="39"/>
      <c r="K20" s="39"/>
      <c r="L20" s="39"/>
      <c r="M20" s="40"/>
      <c r="N20" s="41"/>
    </row>
    <row r="21" spans="1:14" ht="15" customHeight="1" x14ac:dyDescent="0.25">
      <c r="A21" s="39" t="s">
        <v>62</v>
      </c>
      <c r="B21" s="39"/>
      <c r="C21" s="39"/>
      <c r="D21" s="39"/>
      <c r="E21" s="47"/>
      <c r="G21" s="43" t="s">
        <v>62</v>
      </c>
      <c r="H21" s="48"/>
      <c r="I21" s="48"/>
      <c r="J21" s="39"/>
      <c r="K21" s="39"/>
      <c r="L21" s="39"/>
      <c r="M21" s="40"/>
      <c r="N21" s="41"/>
    </row>
    <row r="22" spans="1:14" ht="15" customHeight="1" x14ac:dyDescent="0.25">
      <c r="A22" s="39" t="s">
        <v>64</v>
      </c>
      <c r="B22" s="39"/>
      <c r="C22" s="39"/>
      <c r="D22" s="39"/>
      <c r="E22" s="47"/>
      <c r="G22" s="59">
        <v>0</v>
      </c>
      <c r="H22" s="48"/>
      <c r="I22" s="48"/>
      <c r="J22" s="39"/>
      <c r="K22" s="39"/>
      <c r="L22" s="39"/>
      <c r="M22" s="40"/>
      <c r="N22" s="41"/>
    </row>
    <row r="23" spans="1:14" ht="15" customHeight="1" thickBot="1" x14ac:dyDescent="0.3">
      <c r="A23" s="39"/>
      <c r="B23" s="39"/>
      <c r="C23" s="39"/>
      <c r="D23" s="39"/>
      <c r="E23" s="47"/>
      <c r="G23" s="60">
        <f>+G20+G22</f>
        <v>12000</v>
      </c>
      <c r="H23" s="48">
        <f>-G23</f>
        <v>-12000</v>
      </c>
      <c r="I23" s="48">
        <v>0</v>
      </c>
      <c r="J23" s="39"/>
      <c r="K23" s="39"/>
      <c r="L23" s="39"/>
      <c r="M23" s="40"/>
      <c r="N23" s="41"/>
    </row>
    <row r="24" spans="1:14" ht="15" customHeight="1" thickTop="1" x14ac:dyDescent="0.25">
      <c r="A24" s="46" t="s">
        <v>56</v>
      </c>
      <c r="B24" s="39"/>
      <c r="C24" s="39"/>
      <c r="D24" s="39"/>
      <c r="E24" s="47"/>
      <c r="F24" s="54"/>
      <c r="G24" s="54"/>
      <c r="H24" s="48"/>
      <c r="I24" s="48"/>
      <c r="J24" s="39"/>
      <c r="K24" s="39"/>
      <c r="L24" s="39"/>
      <c r="M24" s="40"/>
      <c r="N24" s="41"/>
    </row>
    <row r="25" spans="1:14" ht="15" customHeight="1" x14ac:dyDescent="0.25">
      <c r="A25" s="39" t="s">
        <v>67</v>
      </c>
      <c r="B25" s="39"/>
      <c r="C25" s="39"/>
      <c r="D25" s="39"/>
      <c r="E25" s="47"/>
      <c r="F25" s="54">
        <v>115000</v>
      </c>
      <c r="G25" s="54"/>
      <c r="H25" s="48"/>
      <c r="I25" s="48"/>
      <c r="J25" s="39"/>
      <c r="K25" s="39"/>
      <c r="L25" s="39"/>
      <c r="M25" s="40"/>
      <c r="N25" s="41"/>
    </row>
    <row r="26" spans="1:14" ht="15" customHeight="1" x14ac:dyDescent="0.25">
      <c r="A26" s="28" t="s">
        <v>65</v>
      </c>
      <c r="B26" s="39"/>
      <c r="C26" s="39"/>
      <c r="D26" s="39"/>
      <c r="E26" s="47"/>
      <c r="F26" s="54" t="s">
        <v>68</v>
      </c>
      <c r="G26" s="54"/>
      <c r="H26" s="48">
        <v>0</v>
      </c>
      <c r="I26" s="48">
        <v>0</v>
      </c>
      <c r="J26" s="39"/>
      <c r="K26" s="39"/>
      <c r="L26" s="39"/>
      <c r="M26" s="40"/>
      <c r="N26" s="41"/>
    </row>
    <row r="27" spans="1:14" ht="15" customHeight="1" x14ac:dyDescent="0.25">
      <c r="A27" s="28" t="s">
        <v>66</v>
      </c>
      <c r="B27" s="39"/>
      <c r="C27" s="39"/>
      <c r="D27" s="39"/>
      <c r="E27" s="47"/>
      <c r="F27" s="54" t="s">
        <v>68</v>
      </c>
      <c r="G27" s="54"/>
      <c r="H27" s="48">
        <v>0</v>
      </c>
      <c r="I27" s="48">
        <v>0</v>
      </c>
      <c r="J27" s="39"/>
      <c r="K27" s="39"/>
      <c r="L27" s="39"/>
      <c r="M27" s="40"/>
      <c r="N27" s="41"/>
    </row>
    <row r="28" spans="1:14" ht="15" customHeight="1" x14ac:dyDescent="0.25">
      <c r="A28" s="39"/>
      <c r="B28" s="39"/>
      <c r="C28" s="39"/>
      <c r="D28" s="39"/>
      <c r="E28" s="47"/>
      <c r="F28" s="54"/>
      <c r="G28" s="54"/>
      <c r="H28" s="48"/>
      <c r="I28" s="48"/>
      <c r="J28" s="39"/>
      <c r="K28" s="39"/>
      <c r="L28" s="39"/>
      <c r="M28" s="40"/>
      <c r="N28" s="41"/>
    </row>
    <row r="29" spans="1:14" ht="15" customHeight="1" x14ac:dyDescent="0.25">
      <c r="A29" s="46" t="s">
        <v>57</v>
      </c>
      <c r="B29" s="39"/>
      <c r="C29" s="39"/>
      <c r="D29" s="39"/>
      <c r="E29" s="47"/>
      <c r="F29" s="54"/>
      <c r="G29" s="54"/>
      <c r="H29" s="48"/>
      <c r="I29" s="48"/>
      <c r="J29" s="39"/>
      <c r="K29" s="39"/>
      <c r="L29" s="39"/>
      <c r="M29" s="40"/>
      <c r="N29" s="41"/>
    </row>
    <row r="30" spans="1:14" ht="30" customHeight="1" x14ac:dyDescent="0.25">
      <c r="A30" s="104" t="s">
        <v>123</v>
      </c>
      <c r="B30" s="104"/>
      <c r="C30" s="104"/>
      <c r="D30" s="104"/>
      <c r="E30" s="104"/>
      <c r="F30" s="104"/>
      <c r="G30" s="105"/>
      <c r="H30" s="48"/>
      <c r="I30" s="48"/>
      <c r="J30" s="39"/>
      <c r="K30" s="39"/>
      <c r="L30" s="39"/>
      <c r="M30" s="40"/>
      <c r="N30" s="41"/>
    </row>
    <row r="31" spans="1:14" ht="15" customHeight="1" x14ac:dyDescent="0.25">
      <c r="A31" s="46"/>
      <c r="B31" s="39"/>
      <c r="C31" s="39"/>
      <c r="D31" s="39"/>
      <c r="E31" s="47"/>
      <c r="F31" s="54"/>
      <c r="G31" s="54"/>
      <c r="H31" s="48"/>
      <c r="I31" s="48"/>
      <c r="J31" s="39"/>
      <c r="K31" s="39"/>
      <c r="L31" s="39"/>
      <c r="M31" s="40"/>
      <c r="N31" s="41"/>
    </row>
    <row r="32" spans="1:14" ht="15" customHeight="1" x14ac:dyDescent="0.25">
      <c r="A32" s="44" t="s">
        <v>76</v>
      </c>
      <c r="B32" s="39"/>
      <c r="C32" s="39"/>
      <c r="D32" s="39"/>
      <c r="E32" s="47"/>
      <c r="F32" s="54"/>
      <c r="G32" s="54"/>
      <c r="H32" s="48"/>
      <c r="I32" s="48"/>
      <c r="J32" s="39"/>
      <c r="K32" s="39"/>
      <c r="L32" s="39"/>
      <c r="M32" s="40"/>
      <c r="N32" s="41"/>
    </row>
    <row r="33" spans="1:14" ht="15" customHeight="1" x14ac:dyDescent="0.25">
      <c r="A33" s="104" t="s">
        <v>122</v>
      </c>
      <c r="B33" s="104"/>
      <c r="C33" s="104"/>
      <c r="D33" s="104"/>
      <c r="E33" s="104"/>
      <c r="F33" s="104"/>
      <c r="G33" s="105"/>
      <c r="H33" s="48"/>
      <c r="I33" s="48"/>
      <c r="J33" s="39"/>
      <c r="K33" s="39"/>
      <c r="L33" s="39"/>
      <c r="M33" s="40"/>
      <c r="N33" s="41"/>
    </row>
    <row r="34" spans="1:14" ht="15" customHeight="1" x14ac:dyDescent="0.25">
      <c r="A34" s="104"/>
      <c r="B34" s="104"/>
      <c r="C34" s="104"/>
      <c r="D34" s="104"/>
      <c r="E34" s="104"/>
      <c r="F34" s="104"/>
      <c r="G34" s="105"/>
      <c r="H34" s="48"/>
      <c r="I34" s="48"/>
      <c r="J34" s="39"/>
      <c r="K34" s="39"/>
      <c r="L34" s="39"/>
      <c r="M34" s="40"/>
      <c r="N34" s="41"/>
    </row>
    <row r="35" spans="1:14" ht="15" customHeight="1" x14ac:dyDescent="0.25">
      <c r="A35" s="39" t="s">
        <v>69</v>
      </c>
      <c r="B35" s="39"/>
      <c r="C35" s="39"/>
      <c r="D35" s="39"/>
      <c r="E35" s="47"/>
      <c r="F35" s="93">
        <f>820*12</f>
        <v>9840</v>
      </c>
      <c r="G35" s="54"/>
      <c r="H35" s="92">
        <f>+F35</f>
        <v>9840</v>
      </c>
      <c r="I35" s="48">
        <v>0</v>
      </c>
      <c r="J35" s="39"/>
      <c r="K35" s="39"/>
      <c r="L35" s="39"/>
      <c r="M35" s="40"/>
      <c r="N35" s="41"/>
    </row>
    <row r="36" spans="1:14" ht="15" customHeight="1" x14ac:dyDescent="0.25">
      <c r="A36" s="39" t="s">
        <v>70</v>
      </c>
      <c r="B36" s="39"/>
      <c r="C36" s="39"/>
      <c r="D36" s="39"/>
      <c r="E36" s="47"/>
      <c r="F36" s="54"/>
      <c r="G36" s="54"/>
      <c r="H36" s="48">
        <v>0</v>
      </c>
      <c r="I36" s="48">
        <v>0</v>
      </c>
      <c r="J36" s="39"/>
      <c r="K36" s="39"/>
      <c r="L36" s="39"/>
      <c r="M36" s="40"/>
      <c r="N36" s="41"/>
    </row>
    <row r="37" spans="1:14" ht="15" customHeight="1" x14ac:dyDescent="0.25">
      <c r="A37" s="61" t="s">
        <v>120</v>
      </c>
      <c r="B37"/>
      <c r="C37"/>
      <c r="D37"/>
      <c r="E37"/>
      <c r="F37" s="54"/>
      <c r="G37" s="54"/>
      <c r="H37" s="48"/>
      <c r="I37" s="48"/>
      <c r="J37" s="39"/>
      <c r="K37" s="39"/>
      <c r="L37" s="39"/>
      <c r="M37" s="40"/>
      <c r="N37" s="41"/>
    </row>
    <row r="38" spans="1:14" ht="15" customHeight="1" x14ac:dyDescent="0.25">
      <c r="A38" s="63" t="s">
        <v>71</v>
      </c>
      <c r="B38" s="64"/>
      <c r="C38" s="65"/>
      <c r="D38" s="65"/>
      <c r="E38" s="66"/>
      <c r="F38" s="54"/>
      <c r="G38" s="54"/>
      <c r="H38" s="48"/>
      <c r="I38" s="48"/>
      <c r="J38" s="39"/>
      <c r="K38" s="39"/>
      <c r="L38" s="39"/>
      <c r="M38" s="40"/>
      <c r="N38" s="41"/>
    </row>
    <row r="39" spans="1:14" ht="15" customHeight="1" x14ac:dyDescent="0.25">
      <c r="A39" s="67" t="s">
        <v>72</v>
      </c>
      <c r="B39" s="61"/>
      <c r="C39" s="62"/>
      <c r="D39" s="62"/>
      <c r="E39" s="68">
        <f>3*12*820</f>
        <v>29520</v>
      </c>
      <c r="F39" s="54"/>
      <c r="G39" s="54"/>
      <c r="H39" s="48"/>
      <c r="I39" s="48"/>
      <c r="J39" s="39"/>
      <c r="K39" s="39"/>
      <c r="L39" s="39"/>
      <c r="M39" s="40"/>
      <c r="N39" s="41"/>
    </row>
    <row r="40" spans="1:14" ht="15" customHeight="1" x14ac:dyDescent="0.25">
      <c r="A40" s="67" t="s">
        <v>73</v>
      </c>
      <c r="B40" s="61"/>
      <c r="C40" s="62"/>
      <c r="D40" s="62"/>
      <c r="E40" s="68">
        <v>0</v>
      </c>
      <c r="F40" s="54"/>
      <c r="G40" s="54"/>
      <c r="H40" s="48"/>
      <c r="I40" s="48"/>
      <c r="J40" s="39"/>
      <c r="K40" s="39"/>
      <c r="L40" s="39"/>
      <c r="M40" s="40"/>
      <c r="N40" s="41"/>
    </row>
    <row r="41" spans="1:14" ht="15" customHeight="1" x14ac:dyDescent="0.25">
      <c r="A41" s="67" t="s">
        <v>74</v>
      </c>
      <c r="B41" s="61"/>
      <c r="C41" s="62"/>
      <c r="D41" s="62"/>
      <c r="E41" s="72">
        <f>2*12*820</f>
        <v>19680</v>
      </c>
      <c r="F41" s="54"/>
      <c r="G41" s="54"/>
      <c r="H41" s="48"/>
      <c r="I41" s="48"/>
      <c r="J41" s="39"/>
      <c r="K41" s="39"/>
      <c r="L41" s="39"/>
      <c r="M41" s="40"/>
      <c r="N41" s="41"/>
    </row>
    <row r="42" spans="1:14" ht="15" customHeight="1" x14ac:dyDescent="0.25">
      <c r="A42" s="67"/>
      <c r="B42" s="61"/>
      <c r="C42" s="62"/>
      <c r="D42" s="62"/>
      <c r="E42" s="68"/>
      <c r="F42" s="54"/>
      <c r="G42" s="54"/>
      <c r="H42" s="48"/>
      <c r="I42" s="48"/>
      <c r="J42" s="39"/>
      <c r="K42" s="39"/>
      <c r="L42" s="39"/>
      <c r="M42" s="40"/>
      <c r="N42" s="41"/>
    </row>
    <row r="43" spans="1:14" ht="15" customHeight="1" x14ac:dyDescent="0.25">
      <c r="A43" s="69" t="s">
        <v>75</v>
      </c>
      <c r="B43" s="70"/>
      <c r="C43" s="71"/>
      <c r="D43" s="71"/>
      <c r="E43" s="73">
        <f>+E39-E40-E41</f>
        <v>9840</v>
      </c>
      <c r="F43" s="54"/>
      <c r="G43" s="54"/>
      <c r="H43" s="48"/>
      <c r="I43" s="48"/>
      <c r="J43" s="39"/>
      <c r="K43" s="39"/>
      <c r="L43" s="39"/>
      <c r="M43" s="40"/>
      <c r="N43" s="41"/>
    </row>
    <row r="44" spans="1:14" ht="15" customHeight="1" x14ac:dyDescent="0.25">
      <c r="A44" s="46"/>
      <c r="B44" s="39"/>
      <c r="C44" s="39"/>
      <c r="D44" s="39"/>
      <c r="E44" s="47"/>
      <c r="F44" s="54"/>
      <c r="G44" s="54"/>
      <c r="H44" s="48"/>
      <c r="I44" s="48"/>
      <c r="J44" s="39"/>
      <c r="K44" s="39"/>
      <c r="L44" s="39"/>
      <c r="M44" s="40"/>
      <c r="N44" s="41"/>
    </row>
    <row r="45" spans="1:14" ht="15" customHeight="1" x14ac:dyDescent="0.25">
      <c r="A45" s="44" t="s">
        <v>77</v>
      </c>
      <c r="B45" s="39"/>
      <c r="C45" s="39"/>
      <c r="D45" s="39"/>
      <c r="E45" s="47"/>
      <c r="F45" s="54"/>
      <c r="G45" s="54"/>
      <c r="H45" s="48"/>
      <c r="I45" s="48"/>
      <c r="J45" s="39"/>
      <c r="K45" s="39"/>
      <c r="L45" s="39"/>
      <c r="M45" s="40"/>
      <c r="N45" s="41"/>
    </row>
    <row r="46" spans="1:14" ht="15" customHeight="1" x14ac:dyDescent="0.25">
      <c r="A46" s="104" t="s">
        <v>124</v>
      </c>
      <c r="B46" s="104"/>
      <c r="C46" s="104"/>
      <c r="D46" s="104"/>
      <c r="E46" s="104"/>
      <c r="F46" s="104"/>
      <c r="G46" s="105"/>
      <c r="H46" s="48"/>
      <c r="I46" s="48"/>
      <c r="J46" s="39"/>
      <c r="K46" s="39"/>
      <c r="L46" s="39"/>
      <c r="M46" s="40"/>
      <c r="N46" s="41"/>
    </row>
    <row r="47" spans="1:14" ht="15" customHeight="1" x14ac:dyDescent="0.25">
      <c r="A47" s="104"/>
      <c r="B47" s="104"/>
      <c r="C47" s="104"/>
      <c r="D47" s="104"/>
      <c r="E47" s="104"/>
      <c r="F47" s="104"/>
      <c r="G47" s="105"/>
      <c r="H47" s="48"/>
      <c r="I47" s="48"/>
      <c r="J47" s="39"/>
      <c r="K47" s="39"/>
      <c r="L47" s="39"/>
      <c r="M47" s="40"/>
      <c r="N47" s="41"/>
    </row>
    <row r="48" spans="1:14" ht="15" customHeight="1" x14ac:dyDescent="0.25">
      <c r="A48" s="94" t="s">
        <v>71</v>
      </c>
      <c r="B48" s="95"/>
      <c r="C48" s="65"/>
      <c r="D48" s="65"/>
      <c r="E48" s="66"/>
      <c r="F48" s="54"/>
      <c r="G48" s="54"/>
      <c r="H48" s="48"/>
      <c r="I48" s="48"/>
      <c r="J48" s="39"/>
      <c r="K48" s="39"/>
      <c r="L48" s="39"/>
      <c r="M48" s="40"/>
      <c r="N48" s="41"/>
    </row>
    <row r="49" spans="1:14" ht="15" customHeight="1" x14ac:dyDescent="0.25">
      <c r="A49" s="96" t="s">
        <v>125</v>
      </c>
      <c r="B49" s="97"/>
      <c r="C49" s="62"/>
      <c r="D49" s="62"/>
      <c r="E49" s="98">
        <f>+(12*400)+(12*600)</f>
        <v>12000</v>
      </c>
      <c r="F49" s="54"/>
      <c r="G49" s="54"/>
      <c r="H49" s="48"/>
      <c r="I49" s="48"/>
      <c r="J49" s="39"/>
      <c r="K49" s="39"/>
      <c r="L49" s="39"/>
      <c r="M49" s="40"/>
      <c r="N49" s="41"/>
    </row>
    <row r="50" spans="1:14" ht="15" customHeight="1" x14ac:dyDescent="0.25">
      <c r="A50" s="96" t="s">
        <v>78</v>
      </c>
      <c r="B50" s="97"/>
      <c r="C50" s="62"/>
      <c r="D50" s="62"/>
      <c r="E50" s="98">
        <f>2*12*450</f>
        <v>10800</v>
      </c>
      <c r="F50" s="54"/>
      <c r="G50" s="54"/>
      <c r="H50" s="48"/>
      <c r="I50" s="48"/>
      <c r="J50" s="39"/>
      <c r="K50" s="39"/>
      <c r="L50" s="39"/>
      <c r="M50" s="40"/>
      <c r="N50" s="41"/>
    </row>
    <row r="51" spans="1:14" ht="15" customHeight="1" x14ac:dyDescent="0.25">
      <c r="A51" s="96" t="s">
        <v>121</v>
      </c>
      <c r="B51" s="97"/>
      <c r="C51" s="62"/>
      <c r="D51" s="62"/>
      <c r="E51" s="99">
        <v>0</v>
      </c>
      <c r="F51" s="102" t="s">
        <v>128</v>
      </c>
      <c r="G51" s="54"/>
      <c r="H51" s="48"/>
      <c r="I51" s="48"/>
      <c r="J51" s="39"/>
      <c r="K51" s="39"/>
      <c r="L51" s="39"/>
      <c r="M51" s="40"/>
      <c r="N51" s="41"/>
    </row>
    <row r="52" spans="1:14" ht="15" customHeight="1" x14ac:dyDescent="0.25">
      <c r="A52" s="96"/>
      <c r="B52" s="97"/>
      <c r="C52" s="62"/>
      <c r="D52" s="62"/>
      <c r="E52" s="98"/>
      <c r="F52" s="102" t="s">
        <v>127</v>
      </c>
      <c r="G52" s="54"/>
      <c r="H52" s="48"/>
      <c r="I52" s="48"/>
      <c r="J52" s="39"/>
      <c r="K52" s="39"/>
      <c r="L52" s="39"/>
      <c r="M52" s="40"/>
      <c r="N52" s="41"/>
    </row>
    <row r="53" spans="1:14" ht="15" customHeight="1" x14ac:dyDescent="0.25">
      <c r="A53" s="100" t="s">
        <v>126</v>
      </c>
      <c r="B53" s="101"/>
      <c r="C53" s="71"/>
      <c r="D53" s="71"/>
      <c r="E53" s="73">
        <f>+E49-E50-E51</f>
        <v>1200</v>
      </c>
      <c r="F53" s="54"/>
      <c r="G53" s="54"/>
      <c r="H53" s="103">
        <v>0</v>
      </c>
      <c r="I53" s="92">
        <f>-E53</f>
        <v>-1200</v>
      </c>
      <c r="J53" s="39"/>
      <c r="K53" s="39"/>
      <c r="L53" s="39"/>
      <c r="M53" s="40"/>
      <c r="N53" s="41"/>
    </row>
    <row r="54" spans="1:14" ht="15" customHeight="1" x14ac:dyDescent="0.25">
      <c r="A54" s="46"/>
      <c r="B54" s="39"/>
      <c r="C54" s="39"/>
      <c r="D54" s="39"/>
      <c r="E54" s="47"/>
      <c r="F54" s="54"/>
      <c r="G54" s="54"/>
      <c r="H54" s="48"/>
      <c r="I54" s="48"/>
      <c r="J54" s="39"/>
      <c r="K54" s="39"/>
      <c r="L54" s="39"/>
      <c r="M54" s="40"/>
      <c r="N54" s="41"/>
    </row>
    <row r="55" spans="1:14" ht="15" customHeight="1" x14ac:dyDescent="0.25">
      <c r="A55" s="46" t="s">
        <v>60</v>
      </c>
      <c r="B55" s="39"/>
      <c r="C55" s="39"/>
      <c r="D55" s="39"/>
      <c r="E55" s="47"/>
      <c r="F55" s="54"/>
      <c r="G55" s="54"/>
      <c r="H55" s="48"/>
      <c r="I55" s="48"/>
      <c r="J55" s="39"/>
      <c r="K55" s="39"/>
      <c r="L55" s="39"/>
      <c r="M55" s="40"/>
      <c r="N55" s="41"/>
    </row>
    <row r="56" spans="1:14" ht="15" customHeight="1" x14ac:dyDescent="0.25">
      <c r="A56" s="39" t="s">
        <v>83</v>
      </c>
      <c r="B56" s="39"/>
      <c r="C56" s="39"/>
      <c r="D56" s="39"/>
      <c r="E56" s="47"/>
      <c r="F56" s="54"/>
      <c r="G56" s="54"/>
      <c r="H56" s="48"/>
      <c r="I56" s="48"/>
      <c r="J56" s="39"/>
      <c r="K56" s="39"/>
      <c r="L56" s="39"/>
      <c r="M56" s="40"/>
      <c r="N56" s="41"/>
    </row>
    <row r="57" spans="1:14" ht="15" customHeight="1" x14ac:dyDescent="0.25">
      <c r="A57" s="39" t="s">
        <v>84</v>
      </c>
      <c r="B57" s="39"/>
      <c r="C57" s="39"/>
      <c r="D57" s="39"/>
      <c r="E57" s="47"/>
      <c r="F57" s="54"/>
      <c r="G57" s="54"/>
      <c r="H57" s="48">
        <v>0</v>
      </c>
      <c r="I57" s="48">
        <f>-8200*0.5</f>
        <v>-4100</v>
      </c>
      <c r="J57" s="39"/>
      <c r="K57" s="39"/>
      <c r="L57" s="39"/>
      <c r="M57" s="40"/>
      <c r="N57" s="41"/>
    </row>
    <row r="58" spans="1:14" ht="15" customHeight="1" x14ac:dyDescent="0.25">
      <c r="A58" s="39" t="s">
        <v>82</v>
      </c>
      <c r="B58" s="39"/>
      <c r="C58" s="39"/>
      <c r="D58" s="39"/>
      <c r="E58" s="47"/>
      <c r="F58" s="54"/>
      <c r="G58" s="54"/>
      <c r="H58" s="48"/>
      <c r="I58" s="48"/>
      <c r="J58" s="39"/>
      <c r="K58" s="39"/>
      <c r="L58" s="39"/>
      <c r="M58" s="40"/>
      <c r="N58" s="41"/>
    </row>
    <row r="59" spans="1:14" ht="15" customHeight="1" x14ac:dyDescent="0.25">
      <c r="A59" s="39" t="s">
        <v>85</v>
      </c>
      <c r="B59" s="39"/>
      <c r="C59" s="39"/>
      <c r="D59" s="39"/>
      <c r="E59" s="47"/>
      <c r="F59" s="54"/>
      <c r="G59" s="54"/>
      <c r="H59" s="48">
        <v>0</v>
      </c>
      <c r="I59" s="48">
        <f>-(800-450)</f>
        <v>-350</v>
      </c>
      <c r="J59" s="39"/>
      <c r="K59" s="39"/>
      <c r="L59" s="39"/>
      <c r="M59" s="40"/>
      <c r="N59" s="41"/>
    </row>
    <row r="60" spans="1:14" ht="15" customHeight="1" x14ac:dyDescent="0.25">
      <c r="A60" s="46"/>
      <c r="B60" s="39"/>
      <c r="C60" s="39"/>
      <c r="D60" s="39"/>
      <c r="E60" s="47"/>
      <c r="F60" s="54"/>
      <c r="G60" s="54"/>
      <c r="H60" s="48"/>
      <c r="I60" s="48"/>
      <c r="J60" s="39"/>
      <c r="K60" s="39"/>
      <c r="L60" s="39"/>
      <c r="M60" s="40"/>
      <c r="N60" s="41"/>
    </row>
    <row r="61" spans="1:14" ht="15" customHeight="1" x14ac:dyDescent="0.25">
      <c r="A61" s="46" t="s">
        <v>59</v>
      </c>
      <c r="B61" s="39"/>
      <c r="C61" s="39"/>
      <c r="D61" s="39"/>
      <c r="E61" s="47"/>
      <c r="F61" s="54"/>
      <c r="G61" s="54"/>
      <c r="H61" s="48"/>
      <c r="I61" s="48"/>
      <c r="J61" s="39"/>
      <c r="K61" s="39"/>
      <c r="L61" s="39"/>
      <c r="M61" s="40"/>
      <c r="N61" s="41"/>
    </row>
    <row r="62" spans="1:14" ht="15" customHeight="1" x14ac:dyDescent="0.25">
      <c r="A62" s="39" t="s">
        <v>86</v>
      </c>
      <c r="B62" s="39"/>
      <c r="C62" s="39"/>
      <c r="D62" s="39"/>
      <c r="E62" s="47"/>
      <c r="F62" s="54"/>
      <c r="G62" s="54"/>
      <c r="H62" s="48">
        <v>0</v>
      </c>
      <c r="I62" s="48">
        <v>-5000</v>
      </c>
      <c r="J62" s="39"/>
      <c r="K62" s="39"/>
      <c r="L62" s="39"/>
      <c r="M62" s="40"/>
      <c r="N62" s="41"/>
    </row>
    <row r="63" spans="1:14" ht="15" customHeight="1" x14ac:dyDescent="0.25">
      <c r="A63" s="39" t="s">
        <v>87</v>
      </c>
      <c r="B63" s="39"/>
      <c r="C63" s="39"/>
      <c r="D63" s="39"/>
      <c r="E63" s="47"/>
      <c r="F63" s="54"/>
      <c r="G63" s="54"/>
      <c r="H63" s="48">
        <v>0</v>
      </c>
      <c r="I63" s="48">
        <v>-2000</v>
      </c>
      <c r="J63" s="39"/>
      <c r="K63" s="39"/>
      <c r="L63" s="39"/>
      <c r="M63" s="40"/>
      <c r="N63" s="41"/>
    </row>
    <row r="64" spans="1:14" ht="15" customHeight="1" x14ac:dyDescent="0.25">
      <c r="A64" s="42" t="s">
        <v>104</v>
      </c>
      <c r="B64" s="39"/>
      <c r="C64" s="39"/>
      <c r="D64" s="39"/>
      <c r="E64" s="47"/>
      <c r="F64" s="54"/>
      <c r="G64" s="54"/>
      <c r="H64" s="48"/>
      <c r="I64" s="48"/>
      <c r="J64" s="39"/>
      <c r="K64" s="39"/>
      <c r="L64" s="39"/>
      <c r="M64" s="40"/>
      <c r="N64" s="41"/>
    </row>
    <row r="65" spans="1:14" ht="15" customHeight="1" x14ac:dyDescent="0.25">
      <c r="A65" s="39"/>
      <c r="B65" s="39"/>
      <c r="C65" s="39"/>
      <c r="D65" s="39"/>
      <c r="E65" s="47"/>
      <c r="F65" s="54"/>
      <c r="G65" s="54"/>
      <c r="H65" s="48"/>
      <c r="I65" s="48"/>
      <c r="J65" s="39"/>
      <c r="K65" s="39"/>
      <c r="L65" s="39"/>
      <c r="M65" s="40"/>
      <c r="N65" s="41"/>
    </row>
    <row r="66" spans="1:14" ht="15" customHeight="1" x14ac:dyDescent="0.25">
      <c r="A66" s="46" t="s">
        <v>58</v>
      </c>
      <c r="B66" s="39"/>
      <c r="C66" s="39"/>
      <c r="D66" s="39"/>
      <c r="E66" s="47"/>
      <c r="F66" s="54"/>
      <c r="G66" s="54"/>
      <c r="H66" s="48"/>
      <c r="I66" s="48"/>
      <c r="J66" s="39"/>
      <c r="K66" s="39"/>
      <c r="L66" s="39"/>
      <c r="M66" s="40"/>
      <c r="N66" s="41"/>
    </row>
    <row r="67" spans="1:14" ht="60.75" customHeight="1" x14ac:dyDescent="0.25">
      <c r="A67" s="104" t="s">
        <v>117</v>
      </c>
      <c r="B67" s="104"/>
      <c r="C67" s="104"/>
      <c r="D67" s="104"/>
      <c r="E67" s="104"/>
      <c r="F67" s="104"/>
      <c r="G67" s="105"/>
      <c r="H67" s="48"/>
      <c r="I67" s="48"/>
      <c r="J67" s="39"/>
      <c r="K67" s="39"/>
      <c r="L67" s="39"/>
      <c r="M67" s="40"/>
      <c r="N67" s="41"/>
    </row>
    <row r="68" spans="1:14" ht="15" customHeight="1" x14ac:dyDescent="0.25">
      <c r="A68" s="39"/>
      <c r="B68" s="39"/>
      <c r="C68" s="39"/>
      <c r="D68" s="39"/>
      <c r="E68" s="47"/>
      <c r="F68" s="54"/>
      <c r="G68" s="54"/>
      <c r="H68" s="48"/>
      <c r="I68" s="48"/>
      <c r="J68" s="39"/>
      <c r="K68" s="39"/>
      <c r="L68" s="39"/>
      <c r="M68" s="40"/>
      <c r="N68" s="41"/>
    </row>
    <row r="69" spans="1:14" ht="15" customHeight="1" x14ac:dyDescent="0.25">
      <c r="A69" s="44" t="s">
        <v>88</v>
      </c>
      <c r="B69" s="39"/>
      <c r="C69" s="39"/>
      <c r="D69" s="39"/>
      <c r="E69" s="47"/>
      <c r="F69" s="54"/>
      <c r="G69" s="54"/>
      <c r="H69" s="48"/>
      <c r="I69" s="48"/>
      <c r="J69" s="39"/>
      <c r="K69" s="39"/>
      <c r="L69" s="39"/>
      <c r="M69" s="40"/>
      <c r="N69" s="41"/>
    </row>
    <row r="70" spans="1:14" ht="15" customHeight="1" x14ac:dyDescent="0.25">
      <c r="A70" s="51" t="s">
        <v>89</v>
      </c>
      <c r="B70" s="51"/>
      <c r="C70" s="51"/>
      <c r="D70" s="51"/>
      <c r="E70" s="47"/>
      <c r="F70" s="54"/>
      <c r="G70" s="54"/>
      <c r="H70" s="48"/>
      <c r="I70" s="48"/>
      <c r="J70" s="39"/>
      <c r="K70" s="39"/>
      <c r="L70" s="39"/>
      <c r="M70" s="40"/>
      <c r="N70" s="41"/>
    </row>
    <row r="71" spans="1:14" ht="15" customHeight="1" x14ac:dyDescent="0.25">
      <c r="A71" s="74" t="s">
        <v>91</v>
      </c>
      <c r="B71" s="39"/>
      <c r="C71" s="39"/>
      <c r="D71" s="39"/>
      <c r="E71" s="47"/>
      <c r="F71" s="79">
        <f>4900+3400</f>
        <v>8300</v>
      </c>
      <c r="G71" s="54"/>
      <c r="H71" s="48"/>
      <c r="I71" s="48"/>
      <c r="J71" s="39"/>
      <c r="K71" s="39"/>
      <c r="L71" s="39"/>
      <c r="M71" s="40"/>
      <c r="N71" s="41"/>
    </row>
    <row r="72" spans="1:14" ht="15" customHeight="1" x14ac:dyDescent="0.25">
      <c r="A72" s="74" t="s">
        <v>92</v>
      </c>
      <c r="B72" s="39"/>
      <c r="C72" s="39"/>
      <c r="D72" s="39"/>
      <c r="E72" s="47"/>
      <c r="F72" s="54"/>
      <c r="G72" s="54"/>
      <c r="H72" s="48"/>
      <c r="I72" s="48"/>
      <c r="J72" s="39"/>
      <c r="K72" s="39"/>
      <c r="L72" s="39"/>
      <c r="M72" s="40"/>
      <c r="N72" s="41"/>
    </row>
    <row r="73" spans="1:14" ht="15" customHeight="1" x14ac:dyDescent="0.25">
      <c r="A73" s="39"/>
      <c r="B73" s="39"/>
      <c r="C73" s="39"/>
      <c r="D73" s="39"/>
      <c r="E73" s="47" t="s">
        <v>93</v>
      </c>
      <c r="F73" s="54">
        <v>8000</v>
      </c>
      <c r="G73" s="54"/>
      <c r="H73" s="48"/>
      <c r="I73" s="48"/>
      <c r="J73" s="39"/>
      <c r="K73" s="39"/>
      <c r="L73" s="39"/>
      <c r="M73" s="40"/>
      <c r="N73" s="41"/>
    </row>
    <row r="74" spans="1:14" ht="15" customHeight="1" x14ac:dyDescent="0.25">
      <c r="A74" s="39"/>
      <c r="B74" s="39"/>
      <c r="C74" s="39"/>
      <c r="D74" s="39"/>
      <c r="E74" s="47" t="s">
        <v>94</v>
      </c>
      <c r="F74" s="54">
        <v>11000</v>
      </c>
      <c r="G74" s="54"/>
      <c r="H74" s="48"/>
      <c r="I74" s="48"/>
      <c r="J74" s="39"/>
      <c r="K74" s="39"/>
      <c r="L74" s="39"/>
      <c r="M74" s="40"/>
      <c r="N74" s="41"/>
    </row>
    <row r="75" spans="1:14" ht="15" customHeight="1" x14ac:dyDescent="0.25">
      <c r="A75" s="39"/>
      <c r="B75" s="39"/>
      <c r="C75" s="39"/>
      <c r="D75" s="39"/>
      <c r="E75" s="47" t="s">
        <v>108</v>
      </c>
      <c r="F75" s="79">
        <f>+F73+F74</f>
        <v>19000</v>
      </c>
      <c r="G75" s="54"/>
      <c r="H75" s="48"/>
      <c r="I75" s="48"/>
      <c r="J75" s="39"/>
      <c r="K75" s="39"/>
      <c r="L75" s="39"/>
      <c r="M75" s="40"/>
      <c r="N75" s="41"/>
    </row>
    <row r="76" spans="1:14" ht="15" customHeight="1" x14ac:dyDescent="0.25">
      <c r="A76" s="39"/>
      <c r="B76" s="39"/>
      <c r="C76" s="39"/>
      <c r="D76" s="39"/>
      <c r="E76" s="47"/>
      <c r="F76" s="54"/>
      <c r="G76" s="54"/>
      <c r="H76" s="48"/>
      <c r="I76" s="48"/>
      <c r="J76" s="39"/>
      <c r="K76" s="39"/>
      <c r="L76" s="39"/>
      <c r="M76" s="40"/>
      <c r="N76" s="41"/>
    </row>
    <row r="77" spans="1:14" ht="15" customHeight="1" x14ac:dyDescent="0.25">
      <c r="A77" s="74" t="s">
        <v>101</v>
      </c>
      <c r="B77" s="39"/>
      <c r="C77" s="39"/>
      <c r="D77" s="39"/>
      <c r="E77" s="47"/>
      <c r="F77" s="79">
        <f>185000*0.666666666666667</f>
        <v>123333.33333333339</v>
      </c>
      <c r="G77" s="54"/>
      <c r="H77" s="48"/>
      <c r="I77" s="48"/>
      <c r="J77" s="39"/>
      <c r="K77" s="39"/>
      <c r="L77" s="39"/>
      <c r="M77" s="40"/>
      <c r="N77" s="41"/>
    </row>
    <row r="78" spans="1:14" ht="15" customHeight="1" x14ac:dyDescent="0.25">
      <c r="A78" s="42" t="s">
        <v>107</v>
      </c>
      <c r="B78" s="39"/>
      <c r="C78" s="39"/>
      <c r="D78" s="39"/>
      <c r="E78" s="47"/>
      <c r="F78" s="54"/>
      <c r="G78" s="54"/>
      <c r="H78" s="48"/>
      <c r="I78" s="48"/>
      <c r="J78" s="39"/>
      <c r="K78" s="39"/>
      <c r="L78" s="39"/>
      <c r="M78" s="40"/>
      <c r="N78" s="41"/>
    </row>
    <row r="79" spans="1:14" ht="15" customHeight="1" x14ac:dyDescent="0.25">
      <c r="A79" s="74"/>
      <c r="B79" s="39"/>
      <c r="C79" s="39"/>
      <c r="D79" s="39"/>
      <c r="E79" s="47"/>
      <c r="F79" s="54"/>
      <c r="G79" s="54"/>
      <c r="H79" s="48"/>
      <c r="I79" s="48"/>
      <c r="J79" s="39"/>
      <c r="K79" s="39"/>
      <c r="L79" s="39"/>
      <c r="M79" s="40"/>
      <c r="N79" s="41"/>
    </row>
    <row r="80" spans="1:14" ht="15" customHeight="1" x14ac:dyDescent="0.25">
      <c r="A80" s="74" t="s">
        <v>100</v>
      </c>
      <c r="B80" s="39"/>
      <c r="C80" s="39"/>
      <c r="D80" s="39"/>
      <c r="E80" s="47"/>
      <c r="F80" s="54"/>
      <c r="G80" s="54"/>
      <c r="H80" s="48"/>
      <c r="I80" s="48"/>
      <c r="J80" s="39"/>
      <c r="K80" s="39"/>
      <c r="L80" s="39"/>
      <c r="M80" s="40"/>
      <c r="N80" s="41"/>
    </row>
    <row r="81" spans="1:14" ht="15" customHeight="1" x14ac:dyDescent="0.25">
      <c r="A81" s="74"/>
      <c r="B81" s="39"/>
      <c r="C81" s="39"/>
      <c r="D81" s="39"/>
      <c r="E81" s="47" t="s">
        <v>93</v>
      </c>
      <c r="F81" s="54" t="s">
        <v>97</v>
      </c>
      <c r="G81" s="54"/>
      <c r="H81" s="48"/>
      <c r="I81" s="48"/>
      <c r="J81" s="39"/>
      <c r="K81" s="39"/>
      <c r="L81" s="39"/>
      <c r="M81" s="40"/>
      <c r="N81" s="41"/>
    </row>
    <row r="82" spans="1:14" ht="15" customHeight="1" x14ac:dyDescent="0.25">
      <c r="A82" s="74"/>
      <c r="B82" s="39"/>
      <c r="C82" s="39"/>
      <c r="D82" s="39"/>
      <c r="E82" s="47" t="s">
        <v>94</v>
      </c>
      <c r="F82" s="54" t="s">
        <v>98</v>
      </c>
      <c r="G82" s="77"/>
      <c r="H82" s="48"/>
      <c r="I82" s="48"/>
      <c r="J82" s="39"/>
      <c r="K82" s="39"/>
      <c r="L82" s="39"/>
      <c r="M82" s="40"/>
      <c r="N82" s="41"/>
    </row>
    <row r="83" spans="1:14" ht="15" customHeight="1" x14ac:dyDescent="0.25">
      <c r="A83" s="39" t="s">
        <v>118</v>
      </c>
      <c r="B83" s="39"/>
      <c r="C83" s="39"/>
      <c r="D83" s="39"/>
      <c r="E83" s="47" t="s">
        <v>108</v>
      </c>
      <c r="F83" s="78" t="s">
        <v>99</v>
      </c>
      <c r="G83" s="78"/>
      <c r="H83" s="48"/>
      <c r="I83" s="48"/>
      <c r="J83" s="39"/>
      <c r="K83" s="39"/>
      <c r="L83" s="39"/>
      <c r="M83" s="40"/>
      <c r="N83" s="41"/>
    </row>
    <row r="84" spans="1:14" ht="15" customHeight="1" x14ac:dyDescent="0.25">
      <c r="A84" s="39" t="s">
        <v>95</v>
      </c>
      <c r="B84" s="39"/>
      <c r="C84" s="39"/>
      <c r="D84" s="39"/>
      <c r="E84" s="47"/>
      <c r="F84" s="54"/>
      <c r="G84" s="54"/>
      <c r="H84" s="48"/>
      <c r="I84" s="48"/>
      <c r="J84" s="39"/>
      <c r="K84" s="39"/>
      <c r="L84" s="39"/>
      <c r="M84" s="40"/>
      <c r="N84" s="41"/>
    </row>
    <row r="85" spans="1:14" ht="15" customHeight="1" x14ac:dyDescent="0.25">
      <c r="A85" s="39" t="s">
        <v>96</v>
      </c>
      <c r="B85" s="39"/>
      <c r="C85" s="39"/>
      <c r="D85" s="39"/>
      <c r="E85" s="47"/>
      <c r="F85" s="76" t="s">
        <v>90</v>
      </c>
      <c r="G85" s="54"/>
      <c r="H85" s="48"/>
      <c r="I85" s="48"/>
      <c r="J85" s="39"/>
      <c r="K85" s="39"/>
      <c r="L85" s="39"/>
      <c r="M85" s="40"/>
      <c r="N85" s="41"/>
    </row>
    <row r="86" spans="1:14" ht="15" customHeight="1" x14ac:dyDescent="0.25">
      <c r="A86" s="39" t="s">
        <v>119</v>
      </c>
      <c r="B86" s="39"/>
      <c r="C86" s="39"/>
      <c r="D86" s="39"/>
      <c r="E86" s="47"/>
      <c r="F86" s="75" t="s">
        <v>102</v>
      </c>
      <c r="G86" s="54"/>
      <c r="H86" s="48"/>
      <c r="I86" s="48"/>
      <c r="J86" s="39"/>
      <c r="K86" s="39"/>
      <c r="L86" s="39"/>
      <c r="M86" s="40"/>
      <c r="N86" s="41"/>
    </row>
    <row r="87" spans="1:14" ht="15" customHeight="1" x14ac:dyDescent="0.25">
      <c r="A87" s="39"/>
      <c r="B87" s="39"/>
      <c r="C87" s="39"/>
      <c r="D87" s="39"/>
      <c r="E87" s="80"/>
      <c r="F87" s="81" t="s">
        <v>103</v>
      </c>
      <c r="G87" s="82"/>
      <c r="H87" s="48">
        <v>0</v>
      </c>
      <c r="I87" s="86">
        <f>-475*8</f>
        <v>-3800</v>
      </c>
      <c r="J87" s="39"/>
      <c r="K87" s="39"/>
      <c r="L87" s="39"/>
      <c r="M87" s="40"/>
      <c r="N87" s="41"/>
    </row>
    <row r="88" spans="1:14" ht="15" customHeight="1" x14ac:dyDescent="0.25">
      <c r="A88" s="39"/>
      <c r="B88" s="39"/>
      <c r="C88" s="39"/>
      <c r="D88" s="39"/>
      <c r="E88" s="47"/>
      <c r="F88" s="54"/>
      <c r="G88" s="54"/>
      <c r="H88" s="48"/>
      <c r="I88" s="48"/>
      <c r="J88" s="39"/>
      <c r="K88" s="39"/>
      <c r="L88" s="39"/>
      <c r="M88" s="40"/>
      <c r="N88" s="41"/>
    </row>
    <row r="89" spans="1:14" ht="15" customHeight="1" x14ac:dyDescent="0.25">
      <c r="A89" s="44" t="s">
        <v>109</v>
      </c>
      <c r="B89" s="39"/>
      <c r="C89" s="39"/>
      <c r="D89" s="39"/>
      <c r="E89" s="47"/>
      <c r="F89" s="54"/>
      <c r="G89" s="54"/>
      <c r="H89" s="48"/>
      <c r="I89" s="48"/>
      <c r="J89" s="39"/>
      <c r="K89" s="39"/>
      <c r="L89" s="39"/>
      <c r="M89" s="40"/>
      <c r="N89" s="41"/>
    </row>
    <row r="90" spans="1:14" ht="15" customHeight="1" x14ac:dyDescent="0.25">
      <c r="A90" s="51" t="s">
        <v>110</v>
      </c>
      <c r="B90" s="51"/>
      <c r="C90" s="51"/>
      <c r="D90" s="51"/>
      <c r="E90" s="47"/>
      <c r="F90" s="54"/>
      <c r="G90" s="54"/>
      <c r="H90" s="48"/>
      <c r="I90" s="48"/>
      <c r="J90" s="39"/>
      <c r="K90" s="39"/>
      <c r="L90" s="39"/>
      <c r="M90" s="40"/>
      <c r="N90" s="41"/>
    </row>
    <row r="91" spans="1:14" ht="15" customHeight="1" x14ac:dyDescent="0.25">
      <c r="A91" s="74" t="s">
        <v>91</v>
      </c>
      <c r="B91" s="39"/>
      <c r="C91" s="39"/>
      <c r="D91" s="39"/>
      <c r="E91" s="47"/>
      <c r="F91" s="83">
        <f>4900+3400</f>
        <v>8300</v>
      </c>
      <c r="G91" s="84" t="s">
        <v>45</v>
      </c>
      <c r="H91" s="48"/>
      <c r="I91" s="48"/>
      <c r="J91" s="39"/>
      <c r="K91" s="39"/>
      <c r="L91" s="39"/>
      <c r="M91" s="40"/>
      <c r="N91" s="41"/>
    </row>
    <row r="92" spans="1:14" ht="15" customHeight="1" x14ac:dyDescent="0.25">
      <c r="A92" s="74" t="s">
        <v>92</v>
      </c>
      <c r="B92" s="39"/>
      <c r="C92" s="39"/>
      <c r="D92" s="39"/>
      <c r="E92" s="47"/>
      <c r="F92" s="54"/>
      <c r="G92" s="54"/>
      <c r="H92" s="48"/>
      <c r="I92" s="48"/>
      <c r="J92" s="39"/>
      <c r="K92" s="39"/>
      <c r="L92" s="39"/>
      <c r="M92" s="40"/>
      <c r="N92" s="41"/>
    </row>
    <row r="93" spans="1:14" ht="15" customHeight="1" x14ac:dyDescent="0.25">
      <c r="A93" s="39"/>
      <c r="B93" s="39"/>
      <c r="C93" s="39"/>
      <c r="D93" s="39"/>
      <c r="E93" s="47" t="s">
        <v>93</v>
      </c>
      <c r="F93" s="54">
        <v>8000</v>
      </c>
      <c r="G93" s="54"/>
      <c r="H93" s="48"/>
      <c r="I93" s="48"/>
      <c r="J93" s="39"/>
      <c r="K93" s="39"/>
      <c r="L93" s="39"/>
      <c r="M93" s="40"/>
      <c r="N93" s="41"/>
    </row>
    <row r="94" spans="1:14" ht="15" customHeight="1" x14ac:dyDescent="0.25">
      <c r="A94" s="39"/>
      <c r="B94" s="39"/>
      <c r="C94" s="39"/>
      <c r="D94" s="39"/>
      <c r="E94" s="47" t="s">
        <v>94</v>
      </c>
      <c r="F94" s="54">
        <v>11000</v>
      </c>
      <c r="G94" s="54"/>
      <c r="H94" s="48"/>
      <c r="I94" s="48"/>
      <c r="J94" s="39"/>
      <c r="K94" s="39"/>
      <c r="L94" s="39"/>
      <c r="M94" s="40"/>
      <c r="N94" s="41"/>
    </row>
    <row r="95" spans="1:14" ht="15" customHeight="1" x14ac:dyDescent="0.25">
      <c r="A95" s="39"/>
      <c r="B95" s="39"/>
      <c r="C95" s="39"/>
      <c r="D95" s="39"/>
      <c r="E95" s="47" t="s">
        <v>108</v>
      </c>
      <c r="F95" s="79">
        <f>+F93+F94</f>
        <v>19000</v>
      </c>
      <c r="G95" s="54"/>
      <c r="H95" s="48"/>
      <c r="I95" s="48"/>
      <c r="J95" s="39"/>
      <c r="K95" s="39"/>
      <c r="L95" s="39"/>
      <c r="M95" s="40"/>
      <c r="N95" s="41"/>
    </row>
    <row r="96" spans="1:14" ht="15" customHeight="1" x14ac:dyDescent="0.25">
      <c r="A96" s="39"/>
      <c r="B96" s="39"/>
      <c r="C96" s="39"/>
      <c r="D96" s="39"/>
      <c r="E96" s="47"/>
      <c r="F96" s="54"/>
      <c r="G96" s="54"/>
      <c r="H96" s="48"/>
      <c r="I96" s="48"/>
      <c r="J96" s="39"/>
      <c r="K96" s="39"/>
      <c r="L96" s="39"/>
      <c r="M96" s="40"/>
      <c r="N96" s="41"/>
    </row>
    <row r="97" spans="1:14" ht="15" customHeight="1" x14ac:dyDescent="0.25">
      <c r="A97" s="74" t="s">
        <v>111</v>
      </c>
      <c r="B97" s="39"/>
      <c r="C97" s="39"/>
      <c r="D97" s="39"/>
      <c r="E97" s="47"/>
      <c r="F97" s="79">
        <f>48000*0.666666666666667</f>
        <v>32000.000000000015</v>
      </c>
      <c r="G97" s="54"/>
      <c r="H97" s="48"/>
      <c r="I97" s="48"/>
      <c r="J97" s="39"/>
      <c r="K97" s="39"/>
      <c r="L97" s="39"/>
      <c r="M97" s="40"/>
      <c r="N97" s="41"/>
    </row>
    <row r="98" spans="1:14" ht="15" customHeight="1" x14ac:dyDescent="0.25">
      <c r="A98" s="74"/>
      <c r="B98" s="39"/>
      <c r="C98" s="39"/>
      <c r="D98" s="39"/>
      <c r="E98" s="47"/>
      <c r="F98" s="47"/>
      <c r="G98" s="54"/>
      <c r="H98" s="48"/>
      <c r="I98" s="48"/>
      <c r="J98" s="39"/>
      <c r="K98" s="39"/>
      <c r="L98" s="39"/>
      <c r="M98" s="40"/>
      <c r="N98" s="41"/>
    </row>
    <row r="99" spans="1:14" ht="15" customHeight="1" x14ac:dyDescent="0.25">
      <c r="A99" s="74"/>
      <c r="B99" s="39"/>
      <c r="C99" s="39"/>
      <c r="D99" s="89"/>
      <c r="E99" s="90" t="s">
        <v>113</v>
      </c>
      <c r="F99" s="87">
        <f>+F91</f>
        <v>8300</v>
      </c>
      <c r="G99" s="54"/>
      <c r="H99" s="48"/>
      <c r="I99" s="48"/>
      <c r="J99" s="39"/>
      <c r="K99" s="39"/>
      <c r="L99" s="39"/>
      <c r="M99" s="40"/>
      <c r="N99" s="41"/>
    </row>
    <row r="100" spans="1:14" ht="15" customHeight="1" x14ac:dyDescent="0.25">
      <c r="A100" s="1" t="s">
        <v>112</v>
      </c>
      <c r="B100" s="85"/>
      <c r="C100" s="39"/>
      <c r="D100" s="39"/>
      <c r="E100" s="47"/>
      <c r="F100" s="47"/>
      <c r="G100" s="54"/>
      <c r="H100" s="48"/>
      <c r="I100" s="48"/>
      <c r="J100" s="39"/>
      <c r="K100" s="39"/>
      <c r="L100" s="39"/>
      <c r="M100" s="40"/>
      <c r="N100" s="41"/>
    </row>
    <row r="101" spans="1:14" ht="15" customHeight="1" x14ac:dyDescent="0.25">
      <c r="A101" s="1" t="s">
        <v>114</v>
      </c>
      <c r="B101" s="85"/>
      <c r="C101" s="39"/>
      <c r="D101" s="39"/>
      <c r="E101" s="47"/>
      <c r="F101" s="47"/>
      <c r="G101" s="54"/>
      <c r="H101" s="48"/>
      <c r="I101" s="48"/>
      <c r="J101" s="39"/>
      <c r="K101" s="39"/>
      <c r="L101" s="39"/>
      <c r="M101" s="40"/>
      <c r="N101" s="41"/>
    </row>
    <row r="102" spans="1:14" ht="15" customHeight="1" x14ac:dyDescent="0.25">
      <c r="A102" s="1" t="s">
        <v>115</v>
      </c>
      <c r="B102" s="85"/>
      <c r="C102" s="39"/>
      <c r="D102" s="39"/>
      <c r="E102" s="54"/>
      <c r="F102" s="91">
        <f>+I87</f>
        <v>-3800</v>
      </c>
      <c r="G102" s="54"/>
      <c r="H102" s="48"/>
      <c r="I102" s="48"/>
      <c r="J102" s="39"/>
      <c r="K102" s="39"/>
      <c r="L102" s="39"/>
      <c r="M102" s="40"/>
      <c r="N102" s="41"/>
    </row>
    <row r="103" spans="1:14" ht="15" customHeight="1" x14ac:dyDescent="0.25">
      <c r="B103" s="85"/>
      <c r="C103" s="39"/>
      <c r="D103" s="39"/>
      <c r="E103" s="47"/>
      <c r="F103" s="88">
        <f>+F99+F102</f>
        <v>4500</v>
      </c>
      <c r="G103" s="54"/>
      <c r="H103" s="86">
        <f>-F103</f>
        <v>-4500</v>
      </c>
      <c r="I103" s="48">
        <v>0</v>
      </c>
      <c r="J103" s="39"/>
      <c r="K103" s="39"/>
      <c r="L103" s="39"/>
      <c r="M103" s="40"/>
      <c r="N103" s="41"/>
    </row>
    <row r="104" spans="1:14" ht="15" customHeight="1" x14ac:dyDescent="0.25">
      <c r="B104" s="85"/>
      <c r="C104" s="39"/>
      <c r="D104" s="39"/>
      <c r="E104" s="47"/>
      <c r="F104" s="54"/>
      <c r="G104" s="54"/>
      <c r="H104" s="48"/>
      <c r="I104" s="48"/>
      <c r="J104" s="39"/>
      <c r="K104" s="39"/>
      <c r="L104" s="39"/>
      <c r="M104" s="40"/>
      <c r="N104" s="41"/>
    </row>
    <row r="105" spans="1:14" ht="15" customHeight="1" thickBot="1" x14ac:dyDescent="0.3">
      <c r="A105" s="39"/>
      <c r="B105" s="42"/>
      <c r="C105" s="42"/>
      <c r="D105" s="39"/>
      <c r="F105" s="55"/>
      <c r="G105" s="49" t="s">
        <v>47</v>
      </c>
      <c r="H105" s="50">
        <f>SUM(H5:H104)</f>
        <v>63340</v>
      </c>
      <c r="I105" s="50">
        <f>SUM(I5:I104)</f>
        <v>168950</v>
      </c>
      <c r="J105" s="39"/>
      <c r="K105" s="39"/>
      <c r="L105" s="39"/>
      <c r="M105" s="40"/>
      <c r="N105" s="41"/>
    </row>
    <row r="106" spans="1:14" ht="15" customHeight="1" thickTop="1" x14ac:dyDescent="0.25"/>
  </sheetData>
  <mergeCells count="4">
    <mergeCell ref="A30:G30"/>
    <mergeCell ref="A67:G67"/>
    <mergeCell ref="A46:G47"/>
    <mergeCell ref="A33:G34"/>
  </mergeCells>
  <pageMargins left="0.98425196850393704" right="0.98425196850393704" top="0.98425196850393704" bottom="0.98425196850393704" header="0.51181102362204722" footer="0.51181102362204722"/>
  <pageSetup scale="81" fitToHeight="0" orientation="portrait" r:id="rId1"/>
  <headerFooter alignWithMargins="0"/>
  <rowBreaks count="2" manualBreakCount="2">
    <brk id="28" max="8" man="1"/>
    <brk id="65" max="8" man="1"/>
  </rowBreaks>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F81"/>
  <sheetViews>
    <sheetView zoomScale="130" zoomScaleNormal="130" workbookViewId="0">
      <selection activeCell="E45" sqref="E45"/>
    </sheetView>
  </sheetViews>
  <sheetFormatPr baseColWidth="10" defaultRowHeight="15" x14ac:dyDescent="0.25"/>
  <cols>
    <col min="1" max="1" width="6.21875" style="7" customWidth="1"/>
    <col min="2" max="3" width="11.5546875" style="8"/>
    <col min="4" max="4" width="19.5546875" style="8" customWidth="1"/>
    <col min="5" max="5" width="10.6640625" style="8" customWidth="1"/>
    <col min="6" max="6" width="13.33203125" style="9" customWidth="1"/>
    <col min="7" max="7" width="2.33203125" style="8" customWidth="1"/>
    <col min="8" max="16384" width="11.5546875" style="8"/>
  </cols>
  <sheetData>
    <row r="1" spans="1:6" ht="18.75" x14ac:dyDescent="0.3">
      <c r="B1" s="3"/>
      <c r="C1" s="3"/>
      <c r="D1" s="3"/>
      <c r="E1" s="3"/>
      <c r="F1" s="3"/>
    </row>
    <row r="2" spans="1:6" ht="18.75" x14ac:dyDescent="0.3">
      <c r="B2" s="3"/>
      <c r="C2" s="3"/>
      <c r="D2" s="3"/>
      <c r="E2" s="3"/>
      <c r="F2" s="3"/>
    </row>
    <row r="3" spans="1:6" ht="15.75" x14ac:dyDescent="0.25">
      <c r="A3" s="5" t="s">
        <v>16</v>
      </c>
      <c r="B3" s="1"/>
      <c r="C3" s="1"/>
      <c r="D3" s="1"/>
      <c r="E3" s="1"/>
      <c r="F3" s="2"/>
    </row>
    <row r="4" spans="1:6" ht="15.75" x14ac:dyDescent="0.25">
      <c r="B4" s="4" t="s">
        <v>14</v>
      </c>
      <c r="C4" s="4"/>
      <c r="D4" s="4"/>
      <c r="E4" s="4"/>
      <c r="F4" s="4">
        <v>42961</v>
      </c>
    </row>
    <row r="5" spans="1:6" ht="15.75" x14ac:dyDescent="0.25">
      <c r="A5" s="13" t="s">
        <v>12</v>
      </c>
      <c r="C5" s="4"/>
      <c r="D5" s="4"/>
      <c r="E5" s="4"/>
      <c r="F5" s="4"/>
    </row>
    <row r="6" spans="1:6" ht="15.75" x14ac:dyDescent="0.25">
      <c r="A6" s="35" t="s">
        <v>42</v>
      </c>
      <c r="B6" s="4" t="s">
        <v>0</v>
      </c>
      <c r="C6" s="4"/>
      <c r="D6" s="4"/>
      <c r="E6" s="4">
        <v>12131</v>
      </c>
      <c r="F6" s="36"/>
    </row>
    <row r="7" spans="1:6" ht="15.75" x14ac:dyDescent="0.25">
      <c r="B7" s="4" t="s">
        <v>38</v>
      </c>
      <c r="C7" s="4"/>
      <c r="D7" s="4"/>
      <c r="E7" s="27">
        <v>24588</v>
      </c>
      <c r="F7" s="4"/>
    </row>
    <row r="8" spans="1:6" ht="15.75" x14ac:dyDescent="0.25">
      <c r="B8" s="4" t="s">
        <v>30</v>
      </c>
      <c r="C8" s="4"/>
      <c r="D8" s="4"/>
      <c r="E8" s="4">
        <v>1000</v>
      </c>
      <c r="F8" s="4"/>
    </row>
    <row r="9" spans="1:6" ht="15.75" x14ac:dyDescent="0.25">
      <c r="B9" s="4" t="s">
        <v>1</v>
      </c>
      <c r="C9" s="4"/>
      <c r="D9" s="4"/>
      <c r="E9" s="4">
        <v>537</v>
      </c>
      <c r="F9" s="4"/>
    </row>
    <row r="10" spans="1:6" ht="15.75" x14ac:dyDescent="0.25">
      <c r="B10" s="4" t="s">
        <v>5</v>
      </c>
      <c r="C10" s="4"/>
      <c r="D10" s="4"/>
      <c r="E10" s="34">
        <v>470</v>
      </c>
      <c r="F10" s="4"/>
    </row>
    <row r="11" spans="1:6" ht="15.75" x14ac:dyDescent="0.25">
      <c r="B11" s="4" t="s">
        <v>31</v>
      </c>
      <c r="C11" s="4"/>
      <c r="D11" s="4"/>
      <c r="E11" s="4">
        <v>5845</v>
      </c>
      <c r="F11" s="4"/>
    </row>
    <row r="12" spans="1:6" ht="15.75" x14ac:dyDescent="0.25">
      <c r="B12" s="4" t="s">
        <v>6</v>
      </c>
      <c r="C12" s="4"/>
      <c r="D12" s="4"/>
      <c r="E12" s="30">
        <v>3772</v>
      </c>
      <c r="F12" s="4"/>
    </row>
    <row r="13" spans="1:6" ht="15.75" x14ac:dyDescent="0.25">
      <c r="B13" s="4" t="s">
        <v>35</v>
      </c>
      <c r="C13" s="4"/>
      <c r="D13" s="4"/>
      <c r="E13" s="4">
        <v>620</v>
      </c>
      <c r="F13" s="4"/>
    </row>
    <row r="14" spans="1:6" ht="15.75" x14ac:dyDescent="0.25">
      <c r="B14" s="4" t="s">
        <v>8</v>
      </c>
      <c r="C14" s="4"/>
      <c r="D14" s="4"/>
      <c r="E14" s="33">
        <f>+E46</f>
        <v>422.2800000000002</v>
      </c>
      <c r="F14" s="29" t="s">
        <v>28</v>
      </c>
    </row>
    <row r="15" spans="1:6" ht="15.75" x14ac:dyDescent="0.25">
      <c r="B15" s="4" t="s">
        <v>36</v>
      </c>
      <c r="C15" s="4"/>
      <c r="D15" s="4"/>
      <c r="E15" s="4">
        <v>8856</v>
      </c>
      <c r="F15" s="4"/>
    </row>
    <row r="16" spans="1:6" ht="15.75" x14ac:dyDescent="0.25">
      <c r="B16" s="4" t="s">
        <v>9</v>
      </c>
      <c r="C16" s="4"/>
      <c r="D16" s="4"/>
      <c r="E16" s="4">
        <v>350</v>
      </c>
      <c r="F16" s="4"/>
    </row>
    <row r="17" spans="1:6" ht="15.75" x14ac:dyDescent="0.25">
      <c r="B17" s="4" t="s">
        <v>32</v>
      </c>
      <c r="C17" s="4"/>
      <c r="D17" s="4"/>
      <c r="E17" s="11">
        <v>3920</v>
      </c>
      <c r="F17" s="4">
        <f>SUM(E6:E17)</f>
        <v>62511.28</v>
      </c>
    </row>
    <row r="18" spans="1:6" ht="15.75" x14ac:dyDescent="0.25">
      <c r="A18" s="13" t="s">
        <v>13</v>
      </c>
      <c r="B18" s="6"/>
      <c r="C18" s="4"/>
      <c r="D18" s="4"/>
      <c r="E18" s="4"/>
      <c r="F18" s="4"/>
    </row>
    <row r="19" spans="1:6" ht="15.75" x14ac:dyDescent="0.25">
      <c r="A19" s="35" t="s">
        <v>43</v>
      </c>
      <c r="B19" s="4" t="s">
        <v>2</v>
      </c>
      <c r="C19" s="4"/>
      <c r="D19" s="4"/>
      <c r="E19" s="4">
        <v>-3658</v>
      </c>
      <c r="F19" s="4"/>
    </row>
    <row r="20" spans="1:6" ht="15.75" x14ac:dyDescent="0.25">
      <c r="B20" s="4" t="s">
        <v>37</v>
      </c>
      <c r="C20" s="4"/>
      <c r="D20" s="4"/>
      <c r="E20" s="27">
        <v>-12650</v>
      </c>
      <c r="F20" s="4"/>
    </row>
    <row r="21" spans="1:6" ht="15.75" x14ac:dyDescent="0.25">
      <c r="B21" s="4" t="s">
        <v>29</v>
      </c>
      <c r="C21" s="4"/>
      <c r="D21" s="4"/>
      <c r="E21" s="34">
        <v>-5400</v>
      </c>
      <c r="F21" s="4">
        <f>SUM(E19:E21)</f>
        <v>-21708</v>
      </c>
    </row>
    <row r="23" spans="1:6" ht="16.5" thickBot="1" x14ac:dyDescent="0.3">
      <c r="B23" s="1" t="s">
        <v>15</v>
      </c>
      <c r="F23" s="12">
        <f>SUM(F4:F21)</f>
        <v>83764.28</v>
      </c>
    </row>
    <row r="24" spans="1:6" ht="16.5" thickTop="1" x14ac:dyDescent="0.25">
      <c r="B24" s="1"/>
      <c r="F24" s="14"/>
    </row>
    <row r="25" spans="1:6" x14ac:dyDescent="0.25">
      <c r="F25" s="10"/>
    </row>
    <row r="26" spans="1:6" ht="15.75" x14ac:dyDescent="0.25">
      <c r="A26" s="5" t="s">
        <v>17</v>
      </c>
    </row>
    <row r="27" spans="1:6" ht="16.5" thickBot="1" x14ac:dyDescent="0.3">
      <c r="B27" s="1" t="s">
        <v>33</v>
      </c>
      <c r="C27" s="1"/>
      <c r="D27" s="1"/>
      <c r="E27" s="1"/>
      <c r="F27" s="12">
        <v>3658</v>
      </c>
    </row>
    <row r="28" spans="1:6" ht="16.5" thickTop="1" x14ac:dyDescent="0.25">
      <c r="B28" s="28" t="s">
        <v>34</v>
      </c>
    </row>
    <row r="31" spans="1:6" ht="15.75" x14ac:dyDescent="0.25">
      <c r="A31" s="15" t="s">
        <v>18</v>
      </c>
      <c r="B31" s="1"/>
      <c r="C31" s="1"/>
      <c r="D31" s="1"/>
      <c r="E31" s="1"/>
      <c r="F31" s="2"/>
    </row>
    <row r="32" spans="1:6" ht="15.75" x14ac:dyDescent="0.25">
      <c r="A32" s="1" t="s">
        <v>22</v>
      </c>
      <c r="B32" s="1"/>
      <c r="C32" s="1"/>
      <c r="D32" s="1"/>
      <c r="E32" s="1"/>
      <c r="F32" s="2"/>
    </row>
    <row r="33" spans="1:6" ht="15.75" x14ac:dyDescent="0.25">
      <c r="A33" s="1" t="s">
        <v>7</v>
      </c>
      <c r="B33" s="1"/>
      <c r="C33" s="1"/>
      <c r="D33" s="1"/>
      <c r="E33" s="30">
        <f>5029*9/12</f>
        <v>3771.75</v>
      </c>
      <c r="F33" s="2"/>
    </row>
    <row r="34" spans="1:6" ht="15.75" x14ac:dyDescent="0.25">
      <c r="A34" s="1"/>
      <c r="B34" s="1"/>
      <c r="C34" s="1"/>
      <c r="D34" s="1"/>
      <c r="E34" s="4"/>
      <c r="F34" s="2"/>
    </row>
    <row r="35" spans="1:6" ht="15.75" x14ac:dyDescent="0.25">
      <c r="A35" s="15" t="s">
        <v>19</v>
      </c>
      <c r="B35" s="1"/>
      <c r="C35" s="1"/>
      <c r="D35" s="1"/>
      <c r="E35" s="4"/>
      <c r="F35" s="2"/>
    </row>
    <row r="36" spans="1:6" ht="15.75" x14ac:dyDescent="0.25">
      <c r="A36" s="106" t="s">
        <v>23</v>
      </c>
      <c r="B36" s="106"/>
      <c r="C36" s="106"/>
      <c r="D36" s="106"/>
      <c r="E36" s="106"/>
      <c r="F36" s="2"/>
    </row>
    <row r="37" spans="1:6" ht="15.75" x14ac:dyDescent="0.25">
      <c r="A37" s="106"/>
      <c r="B37" s="106"/>
      <c r="C37" s="106"/>
      <c r="D37" s="106"/>
      <c r="E37" s="106"/>
      <c r="F37" s="2"/>
    </row>
    <row r="38" spans="1:6" ht="15.75" x14ac:dyDescent="0.25">
      <c r="A38" s="16"/>
      <c r="B38" s="16"/>
      <c r="C38" s="16"/>
      <c r="D38" s="16"/>
      <c r="E38" s="16"/>
      <c r="F38" s="2"/>
    </row>
    <row r="39" spans="1:6" ht="15.75" x14ac:dyDescent="0.25">
      <c r="A39" s="15" t="s">
        <v>20</v>
      </c>
      <c r="B39" s="1"/>
      <c r="C39" s="1"/>
      <c r="D39" s="1"/>
      <c r="E39" s="1"/>
      <c r="F39" s="2"/>
    </row>
    <row r="40" spans="1:6" ht="15.75" x14ac:dyDescent="0.25">
      <c r="A40" s="1" t="s">
        <v>25</v>
      </c>
      <c r="B40" s="1"/>
      <c r="C40" s="1"/>
      <c r="D40" s="1"/>
      <c r="E40" s="1"/>
      <c r="F40" s="2"/>
    </row>
    <row r="41" spans="1:6" ht="15.75" x14ac:dyDescent="0.25">
      <c r="A41" s="1" t="s">
        <v>26</v>
      </c>
      <c r="B41" s="1"/>
      <c r="C41" s="1"/>
      <c r="D41" s="1"/>
      <c r="E41" s="1"/>
      <c r="F41" s="2"/>
    </row>
    <row r="42" spans="1:6" ht="15.75" x14ac:dyDescent="0.25">
      <c r="A42" s="1" t="s">
        <v>3</v>
      </c>
      <c r="B42" s="1"/>
      <c r="C42" s="1"/>
      <c r="D42" s="1"/>
      <c r="E42" s="4">
        <v>1863</v>
      </c>
      <c r="F42" s="26" t="s">
        <v>40</v>
      </c>
    </row>
    <row r="43" spans="1:6" ht="15.75" x14ac:dyDescent="0.25">
      <c r="A43" s="17" t="s">
        <v>24</v>
      </c>
      <c r="B43" s="18"/>
      <c r="C43" s="18"/>
      <c r="D43" s="18"/>
      <c r="E43" s="19"/>
      <c r="F43" s="2"/>
    </row>
    <row r="44" spans="1:6" ht="15.75" x14ac:dyDescent="0.25">
      <c r="A44" s="20"/>
      <c r="B44" s="21" t="s">
        <v>41</v>
      </c>
      <c r="C44" s="21"/>
      <c r="D44" s="21"/>
      <c r="E44" s="22"/>
      <c r="F44" s="32">
        <f>1863/0.75</f>
        <v>2484</v>
      </c>
    </row>
    <row r="45" spans="1:6" ht="15.75" x14ac:dyDescent="0.25">
      <c r="A45" s="23"/>
      <c r="B45" s="24" t="s">
        <v>44</v>
      </c>
      <c r="C45" s="24"/>
      <c r="D45" s="24"/>
      <c r="E45" s="25">
        <f>-F44*0.58</f>
        <v>-1440.7199999999998</v>
      </c>
      <c r="F45" s="26" t="s">
        <v>27</v>
      </c>
    </row>
    <row r="46" spans="1:6" ht="16.5" thickBot="1" x14ac:dyDescent="0.3">
      <c r="A46" s="1" t="s">
        <v>4</v>
      </c>
      <c r="B46" s="1"/>
      <c r="C46" s="1"/>
      <c r="D46" s="1"/>
      <c r="E46" s="31">
        <f>SUM(E42:E45)</f>
        <v>422.2800000000002</v>
      </c>
      <c r="F46" s="26" t="s">
        <v>28</v>
      </c>
    </row>
    <row r="47" spans="1:6" ht="16.5" thickTop="1" x14ac:dyDescent="0.25">
      <c r="A47" s="1"/>
      <c r="B47" s="1"/>
      <c r="C47" s="1"/>
      <c r="D47" s="1"/>
      <c r="E47" s="1"/>
      <c r="F47" s="2"/>
    </row>
    <row r="48" spans="1:6" ht="15.75" x14ac:dyDescent="0.25">
      <c r="A48" s="15" t="s">
        <v>21</v>
      </c>
      <c r="B48" s="1"/>
      <c r="C48" s="1"/>
      <c r="D48" s="1"/>
      <c r="E48" s="1"/>
      <c r="F48" s="2"/>
    </row>
    <row r="49" spans="1:6" ht="15.75" x14ac:dyDescent="0.25">
      <c r="A49" s="1" t="s">
        <v>10</v>
      </c>
      <c r="B49" s="1"/>
      <c r="C49" s="1"/>
      <c r="D49" s="1"/>
      <c r="E49" s="1"/>
      <c r="F49" s="2"/>
    </row>
    <row r="50" spans="1:6" ht="15.75" x14ac:dyDescent="0.25">
      <c r="A50" s="1" t="s">
        <v>11</v>
      </c>
      <c r="B50" s="1"/>
      <c r="C50" s="1"/>
      <c r="D50" s="1"/>
      <c r="E50" s="1"/>
      <c r="F50" s="2"/>
    </row>
    <row r="51" spans="1:6" ht="15.75" x14ac:dyDescent="0.25">
      <c r="A51" s="1" t="s">
        <v>39</v>
      </c>
      <c r="B51" s="1"/>
      <c r="C51" s="1"/>
      <c r="D51" s="1"/>
      <c r="E51" s="1"/>
      <c r="F51" s="2"/>
    </row>
    <row r="52" spans="1:6" ht="15.75" x14ac:dyDescent="0.25">
      <c r="A52" s="1"/>
      <c r="B52" s="1"/>
      <c r="C52" s="1"/>
      <c r="D52" s="1"/>
      <c r="E52" s="1"/>
      <c r="F52" s="2"/>
    </row>
    <row r="53" spans="1:6" ht="15.75" x14ac:dyDescent="0.25">
      <c r="A53" s="1"/>
      <c r="B53" s="1"/>
      <c r="C53" s="1"/>
      <c r="D53" s="1"/>
      <c r="E53" s="1"/>
      <c r="F53" s="2"/>
    </row>
    <row r="54" spans="1:6" ht="15.75" x14ac:dyDescent="0.25">
      <c r="A54" s="1"/>
      <c r="B54" s="1"/>
      <c r="C54" s="1"/>
      <c r="D54" s="1"/>
      <c r="E54" s="1"/>
      <c r="F54" s="2"/>
    </row>
    <row r="55" spans="1:6" ht="15.75" x14ac:dyDescent="0.25">
      <c r="A55" s="1"/>
      <c r="B55" s="1"/>
      <c r="C55" s="1"/>
      <c r="D55" s="1"/>
      <c r="E55" s="1"/>
      <c r="F55" s="2"/>
    </row>
    <row r="56" spans="1:6" ht="15.75" x14ac:dyDescent="0.25">
      <c r="A56" s="1"/>
      <c r="B56" s="1"/>
      <c r="C56" s="1"/>
      <c r="D56" s="1"/>
      <c r="E56" s="1"/>
      <c r="F56" s="2"/>
    </row>
    <row r="57" spans="1:6" ht="15.75" x14ac:dyDescent="0.25">
      <c r="A57" s="1"/>
      <c r="B57" s="1"/>
      <c r="C57" s="1"/>
      <c r="D57" s="1"/>
      <c r="E57" s="1"/>
      <c r="F57" s="2"/>
    </row>
    <row r="58" spans="1:6" ht="15.75" x14ac:dyDescent="0.25">
      <c r="A58" s="1"/>
      <c r="B58" s="1"/>
      <c r="C58" s="1"/>
      <c r="D58" s="1"/>
      <c r="E58" s="1"/>
      <c r="F58" s="2"/>
    </row>
    <row r="59" spans="1:6" ht="15.75" x14ac:dyDescent="0.25">
      <c r="A59" s="1"/>
      <c r="B59" s="1"/>
      <c r="C59" s="1"/>
      <c r="D59" s="1"/>
      <c r="E59" s="1"/>
      <c r="F59" s="2"/>
    </row>
    <row r="60" spans="1:6" ht="15.75" x14ac:dyDescent="0.25">
      <c r="A60" s="1"/>
      <c r="B60" s="1"/>
      <c r="C60" s="1"/>
      <c r="D60" s="1"/>
      <c r="E60" s="1"/>
      <c r="F60" s="2"/>
    </row>
    <row r="61" spans="1:6" ht="15.75" x14ac:dyDescent="0.25">
      <c r="A61" s="1"/>
      <c r="B61" s="1"/>
      <c r="C61" s="1"/>
      <c r="D61" s="1"/>
      <c r="E61" s="1"/>
      <c r="F61" s="2"/>
    </row>
    <row r="62" spans="1:6" ht="15.75" x14ac:dyDescent="0.25">
      <c r="A62" s="1"/>
      <c r="B62" s="1"/>
      <c r="C62" s="1"/>
      <c r="D62" s="1"/>
      <c r="E62" s="1"/>
      <c r="F62" s="2"/>
    </row>
    <row r="63" spans="1:6" ht="15.75" x14ac:dyDescent="0.25">
      <c r="A63" s="1"/>
      <c r="B63" s="1"/>
      <c r="C63" s="1"/>
      <c r="D63" s="1"/>
      <c r="E63" s="1"/>
      <c r="F63" s="2"/>
    </row>
    <row r="64" spans="1:6" ht="15.75" x14ac:dyDescent="0.25">
      <c r="A64" s="1"/>
      <c r="B64" s="1"/>
      <c r="C64" s="1"/>
      <c r="D64" s="1"/>
      <c r="E64" s="1"/>
      <c r="F64" s="2"/>
    </row>
    <row r="65" spans="1:6" ht="15.75" x14ac:dyDescent="0.25">
      <c r="A65" s="1"/>
      <c r="B65" s="1"/>
      <c r="C65" s="1"/>
      <c r="D65" s="1"/>
      <c r="E65" s="1"/>
      <c r="F65" s="2"/>
    </row>
    <row r="66" spans="1:6" ht="15.75" x14ac:dyDescent="0.25">
      <c r="A66" s="1"/>
      <c r="B66" s="1"/>
      <c r="C66" s="1"/>
      <c r="D66" s="1"/>
      <c r="E66" s="1"/>
      <c r="F66" s="2"/>
    </row>
    <row r="67" spans="1:6" ht="15.75" x14ac:dyDescent="0.25">
      <c r="A67" s="1"/>
      <c r="B67" s="1"/>
      <c r="C67" s="1"/>
      <c r="D67" s="1"/>
      <c r="E67" s="1"/>
      <c r="F67" s="2"/>
    </row>
    <row r="68" spans="1:6" ht="15.75" x14ac:dyDescent="0.25">
      <c r="A68" s="1"/>
      <c r="B68" s="1"/>
      <c r="C68" s="1"/>
      <c r="D68" s="1"/>
      <c r="E68" s="1"/>
      <c r="F68" s="2"/>
    </row>
    <row r="69" spans="1:6" ht="15.75" x14ac:dyDescent="0.25">
      <c r="A69" s="1"/>
      <c r="B69" s="1"/>
      <c r="C69" s="1"/>
      <c r="D69" s="1"/>
      <c r="E69" s="1"/>
      <c r="F69" s="2"/>
    </row>
    <row r="70" spans="1:6" ht="15.75" x14ac:dyDescent="0.25">
      <c r="A70" s="1"/>
      <c r="B70" s="1"/>
      <c r="C70" s="1"/>
      <c r="D70" s="1"/>
      <c r="E70" s="1"/>
      <c r="F70" s="2"/>
    </row>
    <row r="71" spans="1:6" ht="15.75" x14ac:dyDescent="0.25">
      <c r="A71" s="1"/>
      <c r="B71" s="1"/>
      <c r="C71" s="1"/>
      <c r="D71" s="1"/>
      <c r="E71" s="1"/>
      <c r="F71" s="2"/>
    </row>
    <row r="72" spans="1:6" ht="15.75" x14ac:dyDescent="0.25">
      <c r="A72" s="1"/>
      <c r="B72" s="1"/>
      <c r="C72" s="1"/>
      <c r="D72" s="1"/>
      <c r="E72" s="1"/>
      <c r="F72" s="2"/>
    </row>
    <row r="73" spans="1:6" ht="15.75" x14ac:dyDescent="0.25">
      <c r="A73" s="1"/>
      <c r="B73" s="1"/>
      <c r="C73" s="1"/>
      <c r="D73" s="1"/>
      <c r="E73" s="1"/>
      <c r="F73" s="2"/>
    </row>
    <row r="74" spans="1:6" ht="15.75" x14ac:dyDescent="0.25">
      <c r="A74" s="1"/>
      <c r="B74" s="1"/>
      <c r="C74" s="1"/>
      <c r="D74" s="1"/>
      <c r="E74" s="1"/>
      <c r="F74" s="2"/>
    </row>
    <row r="75" spans="1:6" ht="15.75" x14ac:dyDescent="0.25">
      <c r="A75" s="1"/>
      <c r="B75" s="1"/>
      <c r="C75" s="1"/>
      <c r="D75" s="1"/>
      <c r="E75" s="1"/>
      <c r="F75" s="2"/>
    </row>
    <row r="76" spans="1:6" ht="15.75" x14ac:dyDescent="0.25">
      <c r="A76" s="1"/>
      <c r="B76" s="1"/>
      <c r="C76" s="1"/>
      <c r="D76" s="1"/>
      <c r="E76" s="1"/>
      <c r="F76" s="2"/>
    </row>
    <row r="77" spans="1:6" ht="15.75" x14ac:dyDescent="0.25">
      <c r="A77" s="1"/>
      <c r="B77" s="1"/>
      <c r="C77" s="1"/>
      <c r="D77" s="1"/>
      <c r="E77" s="1"/>
      <c r="F77" s="2"/>
    </row>
    <row r="78" spans="1:6" ht="15.75" x14ac:dyDescent="0.25">
      <c r="A78" s="1"/>
      <c r="B78" s="1"/>
      <c r="C78" s="1"/>
      <c r="D78" s="1"/>
      <c r="E78" s="1"/>
      <c r="F78" s="2"/>
    </row>
    <row r="79" spans="1:6" ht="15.75" x14ac:dyDescent="0.25">
      <c r="A79" s="1"/>
      <c r="B79" s="1"/>
      <c r="C79" s="1"/>
      <c r="D79" s="1"/>
      <c r="E79" s="1"/>
      <c r="F79" s="2"/>
    </row>
    <row r="80" spans="1:6" ht="15.75" x14ac:dyDescent="0.25">
      <c r="A80" s="1"/>
      <c r="B80" s="1"/>
      <c r="C80" s="1"/>
      <c r="D80" s="1"/>
      <c r="E80" s="1"/>
      <c r="F80" s="2"/>
    </row>
    <row r="81" spans="1:6" ht="15.75" x14ac:dyDescent="0.25">
      <c r="A81" s="1"/>
      <c r="B81" s="1"/>
      <c r="C81" s="1"/>
      <c r="D81" s="1"/>
      <c r="E81" s="1"/>
      <c r="F81" s="2"/>
    </row>
  </sheetData>
  <mergeCells count="1">
    <mergeCell ref="A36:E37"/>
  </mergeCells>
  <pageMargins left="0.98425196850393704" right="0.98425196850393704" top="0.98425196850393704" bottom="0.98425196850393704" header="0.51181102362204722" footer="0.51181102362204722"/>
  <pageSetup scale="94" fitToHeight="0" orientation="portrait" r:id="rId1"/>
  <headerFooter alignWithMargins="0"/>
  <rowBreaks count="1" manualBreakCount="1">
    <brk id="30" max="16383" man="1"/>
  </rowBreaks>
  <drawing r:id="rId2"/>
  <legacyDrawingHF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fb6b5eda-5c64-413a-b0f8-523ccac12f5c"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F1E135901A0B594AA1B1CD7CD0BBC823" ma:contentTypeVersion="15" ma:contentTypeDescription="Crée un document." ma:contentTypeScope="" ma:versionID="ea8e4066a067ee24b578dc1be7b6ab89">
  <xsd:schema xmlns:xsd="http://www.w3.org/2001/XMLSchema" xmlns:xs="http://www.w3.org/2001/XMLSchema" xmlns:p="http://schemas.microsoft.com/office/2006/metadata/properties" xmlns:ns3="fb6b5eda-5c64-413a-b0f8-523ccac12f5c" xmlns:ns4="a741cbf7-6fd3-431e-a913-08346dcfe6cb" targetNamespace="http://schemas.microsoft.com/office/2006/metadata/properties" ma:root="true" ma:fieldsID="60ac8fa9981cfd29375384bbb8f46925" ns3:_="" ns4:_="">
    <xsd:import namespace="fb6b5eda-5c64-413a-b0f8-523ccac12f5c"/>
    <xsd:import namespace="a741cbf7-6fd3-431e-a913-08346dcfe6cb"/>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LengthInSeconds" minOccurs="0"/>
                <xsd:element ref="ns3: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b6b5eda-5c64-413a-b0f8-523ccac12f5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ternalName="MediaServiceDateTaken"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Length (seconds)" ma:internalName="MediaLengthInSeconds" ma:readOnly="true">
      <xsd:simpleType>
        <xsd:restriction base="dms:Unknown"/>
      </xsd:simpleType>
    </xsd:element>
    <xsd:element name="_activity" ma:index="22" nillable="true" ma:displayName="_activity" ma:hidden="true" ma:internalName="_activity">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741cbf7-6fd3-431e-a913-08346dcfe6cb" elementFormDefault="qualified">
    <xsd:import namespace="http://schemas.microsoft.com/office/2006/documentManagement/types"/>
    <xsd:import namespace="http://schemas.microsoft.com/office/infopath/2007/PartnerControls"/>
    <xsd:element name="SharedWithUsers" ma:index="12"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Partagé avec détails" ma:internalName="SharedWithDetails" ma:readOnly="true">
      <xsd:simpleType>
        <xsd:restriction base="dms:Note">
          <xsd:maxLength value="255"/>
        </xsd:restriction>
      </xsd:simpleType>
    </xsd:element>
    <xsd:element name="SharingHintHash" ma:index="14" nillable="true" ma:displayName="Partage du hachage d’indicateu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78F0340-FBEB-4D80-9E2B-36A4E3AA0A7B}">
  <ds:schemaRefs>
    <ds:schemaRef ds:uri="fb6b5eda-5c64-413a-b0f8-523ccac12f5c"/>
    <ds:schemaRef ds:uri="http://purl.org/dc/elements/1.1/"/>
    <ds:schemaRef ds:uri="http://schemas.microsoft.com/office/2006/metadata/properties"/>
    <ds:schemaRef ds:uri="http://purl.org/dc/terms/"/>
    <ds:schemaRef ds:uri="http://schemas.openxmlformats.org/package/2006/metadata/core-properties"/>
    <ds:schemaRef ds:uri="http://schemas.microsoft.com/office/infopath/2007/PartnerControls"/>
    <ds:schemaRef ds:uri="http://schemas.microsoft.com/office/2006/documentManagement/types"/>
    <ds:schemaRef ds:uri="a741cbf7-6fd3-431e-a913-08346dcfe6cb"/>
    <ds:schemaRef ds:uri="http://www.w3.org/XML/1998/namespace"/>
    <ds:schemaRef ds:uri="http://purl.org/dc/dcmitype/"/>
  </ds:schemaRefs>
</ds:datastoreItem>
</file>

<file path=customXml/itemProps2.xml><?xml version="1.0" encoding="utf-8"?>
<ds:datastoreItem xmlns:ds="http://schemas.openxmlformats.org/officeDocument/2006/customXml" ds:itemID="{9FDF4B19-5F0B-4919-BFDE-84F1C856826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b6b5eda-5c64-413a-b0f8-523ccac12f5c"/>
    <ds:schemaRef ds:uri="a741cbf7-6fd3-431e-a913-08346dcfe6c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9572CB1-8BE2-416E-956C-5B6C9F7F429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2</vt:i4>
      </vt:variant>
    </vt:vector>
  </HeadingPairs>
  <TitlesOfParts>
    <vt:vector size="4" baseType="lpstr">
      <vt:lpstr>Solution</vt:lpstr>
      <vt:lpstr>Solution-H2019</vt:lpstr>
      <vt:lpstr>Solution!Impression_des_titres</vt:lpstr>
      <vt:lpstr>Solution!Zone_d_impression</vt:lpstr>
    </vt:vector>
  </TitlesOfParts>
  <Company>UQTR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Nicolas Boivin</dc:creator>
  <cp:lastModifiedBy>Boivin, Nicolas</cp:lastModifiedBy>
  <cp:lastPrinted>2023-05-11T14:24:30Z</cp:lastPrinted>
  <dcterms:created xsi:type="dcterms:W3CDTF">2005-07-05T19:14:21Z</dcterms:created>
  <dcterms:modified xsi:type="dcterms:W3CDTF">2025-08-18T18:30:09Z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0x010100F1E135901A0B594AA1B1CD7CD0BBC823</vt:lpwstr>
  </property>
</Properties>
</file>