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64" documentId="13_ncr:1_{4F014FA5-0BBC-48EE-B138-3F635948D87B}" xr6:coauthVersionLast="47" xr6:coauthVersionMax="47" xr10:uidLastSave="{E573576C-FECA-49F7-9BAA-6649AAB7216F}"/>
  <bookViews>
    <workbookView xWindow="-108" yWindow="-108" windowWidth="30936" windowHeight="16776" xr2:uid="{00000000-000D-0000-FFFF-FFFF00000000}"/>
  </bookViews>
  <sheets>
    <sheet name="Solution" sheetId="3" r:id="rId1"/>
    <sheet name="En classe (p.1)" sheetId="4" r:id="rId2"/>
    <sheet name="En classe (p.2)" sheetId="5" r:id="rId3"/>
    <sheet name="Solution-H2019" sheetId="2" state="hidden" r:id="rId4"/>
  </sheets>
  <definedNames>
    <definedName name="_xlnm.Print_Area" localSheetId="1">'En classe (p.1)'!$A$1:$E$2</definedName>
    <definedName name="_xlnm.Print_Area" localSheetId="2">'En classe (p.2)'!$A$1:$E$2</definedName>
    <definedName name="_xlnm.Print_Area" localSheetId="0">Solution!$A$1:$I$273</definedName>
    <definedName name="_xlnm.Print_Area" localSheetId="3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" i="3" l="1"/>
  <c r="E240" i="3"/>
  <c r="F239" i="3"/>
  <c r="E214" i="3"/>
  <c r="E219" i="3"/>
  <c r="E223" i="3"/>
  <c r="E224" i="3"/>
  <c r="F223" i="3"/>
  <c r="E191" i="3"/>
  <c r="D194" i="3"/>
  <c r="E194" i="3"/>
  <c r="E196" i="3"/>
  <c r="E200" i="3"/>
  <c r="E201" i="3"/>
  <c r="F200" i="3"/>
  <c r="E176" i="3"/>
  <c r="E181" i="3"/>
  <c r="E185" i="3"/>
  <c r="E186" i="3"/>
  <c r="F185" i="3"/>
  <c r="D163" i="3"/>
  <c r="E169" i="3"/>
  <c r="D147" i="3"/>
  <c r="E153" i="3"/>
  <c r="E105" i="3"/>
  <c r="E110" i="3"/>
  <c r="E114" i="3"/>
  <c r="F114" i="3"/>
  <c r="E64" i="3"/>
  <c r="E69" i="3"/>
  <c r="E73" i="3"/>
  <c r="F73" i="3"/>
  <c r="E25" i="3"/>
  <c r="E30" i="3"/>
  <c r="E34" i="3"/>
  <c r="E35" i="3"/>
  <c r="F34" i="3"/>
  <c r="C233" i="3"/>
  <c r="E256" i="3"/>
  <c r="E258" i="3"/>
  <c r="I258" i="3"/>
  <c r="E230" i="3"/>
  <c r="D109" i="3"/>
  <c r="E136" i="3"/>
  <c r="E135" i="3"/>
  <c r="E137" i="3"/>
  <c r="E138" i="3"/>
  <c r="D218" i="3"/>
  <c r="D123" i="3"/>
  <c r="E123" i="3"/>
  <c r="E125" i="3"/>
  <c r="E127" i="3"/>
  <c r="H127" i="3"/>
  <c r="E263" i="3"/>
  <c r="E264" i="3"/>
  <c r="D180" i="3"/>
  <c r="E159" i="3"/>
  <c r="E164" i="3"/>
  <c r="E170" i="3"/>
  <c r="F169" i="3"/>
  <c r="E143" i="3"/>
  <c r="E148" i="3"/>
  <c r="E154" i="3"/>
  <c r="F153" i="3"/>
  <c r="E115" i="3"/>
  <c r="E97" i="3"/>
  <c r="E96" i="3"/>
  <c r="E98" i="3"/>
  <c r="E99" i="3"/>
  <c r="E82" i="3"/>
  <c r="F82" i="3"/>
  <c r="E248" i="3"/>
  <c r="E249" i="3"/>
  <c r="D233" i="3"/>
  <c r="E233" i="3"/>
  <c r="D85" i="3"/>
  <c r="E85" i="3"/>
  <c r="D43" i="3"/>
  <c r="E43" i="3"/>
  <c r="E45" i="3"/>
  <c r="E49" i="3"/>
  <c r="G49" i="3"/>
  <c r="D29" i="3"/>
  <c r="D234" i="3"/>
  <c r="E235" i="3"/>
  <c r="E206" i="3"/>
  <c r="E205" i="3"/>
  <c r="E207" i="3"/>
  <c r="E208" i="3"/>
  <c r="E56" i="3"/>
  <c r="E57" i="3"/>
  <c r="E58" i="3"/>
  <c r="E59" i="3"/>
  <c r="I273" i="3"/>
  <c r="I20" i="3"/>
  <c r="F16" i="3"/>
  <c r="G273" i="3"/>
  <c r="G20" i="3"/>
  <c r="F12" i="3"/>
  <c r="E51" i="3"/>
  <c r="D68" i="3"/>
  <c r="E91" i="3"/>
  <c r="E130" i="3"/>
  <c r="F273" i="3"/>
  <c r="F20" i="3"/>
  <c r="F11" i="3"/>
  <c r="H273" i="3"/>
  <c r="H20" i="3"/>
  <c r="F9" i="3"/>
  <c r="E92" i="3"/>
  <c r="E131" i="3"/>
  <c r="E74" i="3"/>
  <c r="E52" i="3"/>
  <c r="F44" i="2"/>
  <c r="E45" i="2"/>
  <c r="E46" i="2"/>
  <c r="E33" i="2"/>
  <c r="E14" i="2"/>
  <c r="F17" i="2"/>
  <c r="F21" i="2"/>
  <c r="F23" i="2"/>
</calcChain>
</file>

<file path=xl/sharedStrings.xml><?xml version="1.0" encoding="utf-8"?>
<sst xmlns="http://schemas.openxmlformats.org/spreadsheetml/2006/main" count="346" uniqueCount="144">
  <si>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</si>
  <si>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</si>
  <si>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</si>
  <si>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</si>
  <si>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</si>
  <si>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</si>
  <si>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</si>
  <si>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</si>
  <si>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</si>
  <si>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</si>
  <si>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</si>
  <si>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</si>
  <si>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</si>
  <si>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</si>
  <si>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</si>
  <si>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</si>
  <si>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</si>
  <si>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</si>
  <si>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</si>
  <si>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</si>
  <si>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</si>
  <si>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</si>
  <si>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</si>
  <si>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</si>
  <si>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</si>
  <si>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</si>
  <si>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</si>
  <si>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</si>
  <si>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</si>
  <si>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</si>
  <si>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</si>
  <si>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</si>
  <si>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</si>
  <si>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</si>
  <si>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</si>
  <si>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</si>
  <si>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</si>
  <si>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</si>
  <si>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</si>
  <si>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</si>
  <si>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</si>
  <si>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</si>
  <si>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</si>
  <si>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</si>
  <si>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</si>
  <si>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DPA déduite, perte finale déduite, récupération d’amortissement imposée et GCI</t>
  </si>
  <si>
    <t>Perte finale</t>
  </si>
  <si>
    <t>Acquisitions</t>
  </si>
  <si>
    <t>Dispositions: moindre de:</t>
  </si>
  <si>
    <t>coût en capital</t>
  </si>
  <si>
    <t>produit de disposition</t>
  </si>
  <si>
    <t>Acquisitions nettes</t>
  </si>
  <si>
    <t>FNACC " partielle "</t>
  </si>
  <si>
    <t>Récupération d'amortissement ?</t>
  </si>
  <si>
    <t>Perte finale ?</t>
  </si>
  <si>
    <t>NON</t>
  </si>
  <si>
    <t>Sinon:</t>
  </si>
  <si>
    <t>Produit de disposition</t>
  </si>
  <si>
    <t>Prix de base rajusté</t>
  </si>
  <si>
    <t>Gain en capital (perte en capital)</t>
  </si>
  <si>
    <t>Catégorie #8 - 20 %</t>
  </si>
  <si>
    <t>Mobilier de bureau</t>
  </si>
  <si>
    <t>Catégorie #10 - 30 %</t>
  </si>
  <si>
    <t>Catégorie #12 - 100 %</t>
  </si>
  <si>
    <t>Catégorie #44 - 25 %</t>
  </si>
  <si>
    <t xml:space="preserve">Catégorie #50 - 55 % </t>
  </si>
  <si>
    <t>DPA</t>
  </si>
  <si>
    <t>GCI-PCD</t>
  </si>
  <si>
    <t>TOTAL</t>
  </si>
  <si>
    <t>TOTAL (voir plus bas)</t>
  </si>
  <si>
    <t>Récup. d'amort.</t>
  </si>
  <si>
    <t>Calcul des gains en capital imposables (GCI) et des pertes en capital déductibles (PCD)</t>
  </si>
  <si>
    <t>GCI (PCD refusée)</t>
  </si>
  <si>
    <t xml:space="preserve">Bénéfice comptable établi selon les règles comptables en vigueur = </t>
  </si>
  <si>
    <t>XXX $</t>
  </si>
  <si>
    <t>Récupération d'amortissement imposée</t>
  </si>
  <si>
    <t>Perte finale déduite</t>
  </si>
  <si>
    <t>DPA déduite</t>
  </si>
  <si>
    <t xml:space="preserve">Provision pour amortissement comptable (non déductible) </t>
  </si>
  <si>
    <t>+ XXX $</t>
  </si>
  <si>
    <t>Revenu d'entreprise (fiscal) =</t>
  </si>
  <si>
    <t xml:space="preserve">Calcul des GCI qui excèdent les PCD (hors conciliation) = </t>
  </si>
  <si>
    <t>2- Solde de FNACC positif</t>
  </si>
  <si>
    <t xml:space="preserve">OUI </t>
  </si>
  <si>
    <t>Équipement informatique</t>
  </si>
  <si>
    <t>1- Solde de FNACC négatif</t>
  </si>
  <si>
    <t>Semaine 5 - Solution</t>
  </si>
  <si>
    <t>Catégorie #1 - 4 % + 6 % supplémentaire = 10 %</t>
  </si>
  <si>
    <t>(utilisé pour la fabrication et transformation)</t>
  </si>
  <si>
    <t xml:space="preserve">1- Catégorie vide (33 000 $ - 33 000 $)  </t>
  </si>
  <si>
    <t>FNACC au 31-12-20WW</t>
  </si>
  <si>
    <t>FNACC au 31-12-20XX</t>
  </si>
  <si>
    <r>
      <t xml:space="preserve">PD </t>
    </r>
    <r>
      <rPr>
        <b/>
        <u/>
        <sz val="12"/>
        <rFont val="Times New Roman"/>
        <family val="1"/>
      </rPr>
      <t>ajusté</t>
    </r>
    <r>
      <rPr>
        <b/>
        <sz val="12"/>
        <rFont val="Times New Roman"/>
        <family val="1"/>
      </rPr>
      <t xml:space="preserve"> *</t>
    </r>
  </si>
  <si>
    <t>Automobile Chevrolet - électrique</t>
  </si>
  <si>
    <t>Produit de disposition réel</t>
  </si>
  <si>
    <t>refusée</t>
  </si>
  <si>
    <t>DPA de 15 % du solde de FNACC</t>
  </si>
  <si>
    <t>15 % x 18 700 $ =</t>
  </si>
  <si>
    <t>Automobile Ford - à essence</t>
  </si>
  <si>
    <t>Jamais dans la catégorie #10.1</t>
  </si>
  <si>
    <t>Catégorie #13 - DPA linéaire sur la durée restante du bail (minimum de 5 ans)</t>
  </si>
  <si>
    <t>Catégorie #14 - DPA linéaire sur la durée exacte de la franchise</t>
  </si>
  <si>
    <t>(DPA linéaire sur la durée exacte de la franchise) = 96 mois</t>
  </si>
  <si>
    <t>(DPA linéaire sur 3 ans (minimum de 5 ans) = 5 ans</t>
  </si>
  <si>
    <t>le 1-10-20XX</t>
  </si>
  <si>
    <t>(Brevet: la catégorie #44 (25 %) par défaut permet une DPA plus rapide)</t>
  </si>
  <si>
    <t>Terrain - production/fabrication</t>
  </si>
  <si>
    <t>GCI (PCD)</t>
  </si>
  <si>
    <t>Acquisition d'un nouveau terrain</t>
  </si>
  <si>
    <t>Gain en capital (GC)</t>
  </si>
  <si>
    <t>Prix de base rajusté (PBR)</t>
  </si>
  <si>
    <t>1- En 20XX, le montant de GC est réduit à zéro (-500 000 $).</t>
  </si>
  <si>
    <t>2- Le PBR du nouveau terrain est réduit d’un montant équivalent (-500 000 $).</t>
  </si>
  <si>
    <t>Produit de disposition (PD) réel (expropriation)</t>
  </si>
  <si>
    <t>Le montant de GC est réduit à zéro</t>
  </si>
  <si>
    <t xml:space="preserve">Le PBR du nouveau terrain </t>
  </si>
  <si>
    <t>est réduit d’un montant équivalent</t>
  </si>
  <si>
    <r>
      <t xml:space="preserve">Puisque Pirro Inc. acquiert un nouveau terrain </t>
    </r>
    <r>
      <rPr>
        <u/>
        <sz val="12"/>
        <rFont val="Times New Roman"/>
        <family val="1"/>
      </rPr>
      <t>avant la fin de la période de 24 mois suivant le 31-12-20XX</t>
    </r>
    <r>
      <rPr>
        <sz val="12"/>
        <rFont val="Times New Roman"/>
        <family val="1"/>
      </rPr>
      <t xml:space="preserve">: </t>
    </r>
  </si>
  <si>
    <t>Logiciels - conception 3D</t>
  </si>
  <si>
    <r>
      <t xml:space="preserve">Il s'agit d'une disposition </t>
    </r>
    <r>
      <rPr>
        <u/>
        <sz val="12"/>
        <rFont val="Times New Roman"/>
        <family val="1"/>
      </rPr>
      <t>involontaire</t>
    </r>
    <r>
      <rPr>
        <sz val="12"/>
        <rFont val="Times New Roman"/>
        <family val="1"/>
      </rPr>
      <t xml:space="preserve"> du terrain dont le PD réel est de 2 500 000 $. Selon les règles fiscales usuelles,
un GCI de 250 000 $ serait occasionné - (2 500 000 $ - 2 000 000 $) x 50 %.</t>
    </r>
  </si>
  <si>
    <t>Catégorie #10.1 "Distincte" - 30 %</t>
  </si>
  <si>
    <t>Acquisitions (max. 61 000 $)</t>
  </si>
  <si>
    <t>* Produit de disposition (PD) ajusté = 41 000 $ x 61 000 $ / 64 000 $</t>
  </si>
  <si>
    <t>Bâtisse</t>
  </si>
  <si>
    <t>Logiciels</t>
  </si>
  <si>
    <t>Franchise</t>
  </si>
  <si>
    <t>Brevet</t>
  </si>
  <si>
    <t>Chariots élévateurs</t>
  </si>
  <si>
    <t>Automobile Honda</t>
  </si>
  <si>
    <t>Automobile Ford</t>
  </si>
  <si>
    <t>Automobile Chevrolet</t>
  </si>
  <si>
    <t>Automobile Tesla</t>
  </si>
  <si>
    <t>Équipement - fabrication</t>
  </si>
  <si>
    <t>Amélioration locative</t>
  </si>
  <si>
    <t>Terrain</t>
  </si>
  <si>
    <t>DPA sur la FNACC partielle</t>
  </si>
  <si>
    <t>Taux DPA x FNACC partielle</t>
  </si>
  <si>
    <t>Acquisitions (max. 37 000 $)</t>
  </si>
  <si>
    <t>(une automobile de plus de 37 000 $ par catégorie #10.1)</t>
  </si>
  <si>
    <t>(4 500 $ / 5 ans)</t>
  </si>
  <si>
    <t>(80 000 $ / 96 mois x 3 mois)</t>
  </si>
  <si>
    <t xml:space="preserve">Catégorie #53 - 50 % </t>
  </si>
  <si>
    <t>(75 % lorsque appliqué à des biens acquis au cours de l’année)</t>
  </si>
  <si>
    <t>Catégorie #54 - 30 %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</si>
</sst>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9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sz val="11"/>
      <name val="Bookman Old Style"/>
      <family val="1"/>
    </font>
    <font>
      <strike/>
      <sz val="12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2" fillId="0" borderId="0" xfId="0" applyFont="1" applyBorder="1" applyAlignment="1"/>
    <xf numFmtId="0" fontId="10" fillId="0" borderId="0" xfId="0" applyFont="1"/>
    <xf numFmtId="0" fontId="10" fillId="0" borderId="0" xfId="0" applyFont="1" applyFill="1"/>
    <xf numFmtId="0" fontId="2" fillId="0" borderId="0" xfId="0" applyFont="1" applyFill="1"/>
    <xf numFmtId="0" fontId="3" fillId="0" borderId="1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10" fillId="0" borderId="16" xfId="0" applyFont="1" applyFill="1" applyBorder="1"/>
    <xf numFmtId="0" fontId="2" fillId="0" borderId="16" xfId="0" applyFont="1" applyFill="1" applyBorder="1"/>
    <xf numFmtId="0" fontId="9" fillId="0" borderId="16" xfId="0" applyFont="1" applyFill="1" applyBorder="1"/>
    <xf numFmtId="0" fontId="11" fillId="0" borderId="18" xfId="0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2" fillId="0" borderId="18" xfId="0" applyFont="1" applyFill="1" applyBorder="1"/>
    <xf numFmtId="5" fontId="2" fillId="0" borderId="0" xfId="0" applyNumberFormat="1" applyFont="1" applyFill="1" applyBorder="1"/>
    <xf numFmtId="5" fontId="2" fillId="0" borderId="2" xfId="0" applyNumberFormat="1" applyFont="1" applyFill="1" applyBorder="1"/>
    <xf numFmtId="5" fontId="2" fillId="0" borderId="16" xfId="0" applyNumberFormat="1" applyFont="1" applyFill="1" applyBorder="1"/>
    <xf numFmtId="5" fontId="9" fillId="0" borderId="0" xfId="0" applyNumberFormat="1" applyFont="1" applyFill="1" applyBorder="1"/>
    <xf numFmtId="0" fontId="8" fillId="0" borderId="18" xfId="0" applyFont="1" applyFill="1" applyBorder="1"/>
    <xf numFmtId="0" fontId="2" fillId="0" borderId="19" xfId="0" applyFont="1" applyFill="1" applyBorder="1"/>
    <xf numFmtId="0" fontId="2" fillId="0" borderId="1" xfId="0" applyFont="1" applyFill="1" applyBorder="1"/>
    <xf numFmtId="5" fontId="2" fillId="0" borderId="1" xfId="0" applyNumberFormat="1" applyFont="1" applyFill="1" applyBorder="1"/>
    <xf numFmtId="5" fontId="2" fillId="0" borderId="24" xfId="0" applyNumberFormat="1" applyFont="1" applyFill="1" applyBorder="1"/>
    <xf numFmtId="0" fontId="11" fillId="0" borderId="0" xfId="0" applyFont="1" applyFill="1" applyBorder="1"/>
    <xf numFmtId="5" fontId="15" fillId="0" borderId="2" xfId="0" applyNumberFormat="1" applyFont="1" applyFill="1" applyBorder="1"/>
    <xf numFmtId="5" fontId="2" fillId="0" borderId="0" xfId="0" applyNumberFormat="1" applyFont="1" applyFill="1"/>
    <xf numFmtId="0" fontId="9" fillId="0" borderId="0" xfId="0" applyFont="1" applyFill="1"/>
    <xf numFmtId="0" fontId="12" fillId="0" borderId="0" xfId="0" applyFont="1" applyFill="1" applyBorder="1" applyAlignment="1">
      <alignment horizontal="right"/>
    </xf>
    <xf numFmtId="5" fontId="3" fillId="0" borderId="0" xfId="0" applyNumberFormat="1" applyFont="1" applyFill="1" applyBorder="1"/>
    <xf numFmtId="0" fontId="3" fillId="0" borderId="18" xfId="0" applyFont="1" applyFill="1" applyBorder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5" fontId="11" fillId="0" borderId="0" xfId="0" applyNumberFormat="1" applyFont="1" applyFill="1" applyBorder="1" applyAlignment="1">
      <alignment wrapText="1"/>
    </xf>
    <xf numFmtId="5" fontId="2" fillId="0" borderId="17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5" fontId="2" fillId="0" borderId="0" xfId="1" applyNumberFormat="1" applyFont="1" applyBorder="1" applyAlignment="1"/>
    <xf numFmtId="5" fontId="3" fillId="0" borderId="14" xfId="0" applyNumberFormat="1" applyFont="1" applyFill="1" applyBorder="1" applyAlignment="1"/>
    <xf numFmtId="0" fontId="2" fillId="0" borderId="0" xfId="0" applyFont="1" applyFill="1" applyBorder="1" applyAlignment="1"/>
    <xf numFmtId="5" fontId="2" fillId="0" borderId="0" xfId="1" applyNumberFormat="1" applyFont="1" applyFill="1" applyBorder="1" applyAlignment="1"/>
    <xf numFmtId="5" fontId="2" fillId="0" borderId="20" xfId="0" applyNumberFormat="1" applyFont="1" applyFill="1" applyBorder="1"/>
    <xf numFmtId="5" fontId="2" fillId="0" borderId="20" xfId="0" applyNumberFormat="1" applyFont="1" applyFill="1" applyBorder="1" applyAlignment="1"/>
    <xf numFmtId="0" fontId="2" fillId="0" borderId="17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5" fontId="3" fillId="0" borderId="16" xfId="0" applyNumberFormat="1" applyFont="1" applyFill="1" applyBorder="1"/>
    <xf numFmtId="0" fontId="3" fillId="0" borderId="19" xfId="0" applyFont="1" applyFill="1" applyBorder="1"/>
    <xf numFmtId="5" fontId="3" fillId="0" borderId="1" xfId="0" applyNumberFormat="1" applyFont="1" applyFill="1" applyBorder="1"/>
    <xf numFmtId="5" fontId="3" fillId="0" borderId="22" xfId="0" applyNumberFormat="1" applyFont="1" applyFill="1" applyBorder="1"/>
    <xf numFmtId="5" fontId="2" fillId="0" borderId="23" xfId="1" quotePrefix="1" applyNumberFormat="1" applyFont="1" applyBorder="1" applyAlignment="1">
      <alignment horizontal="right"/>
    </xf>
    <xf numFmtId="5" fontId="2" fillId="6" borderId="0" xfId="2" applyNumberFormat="1" applyFont="1" applyFill="1" applyBorder="1"/>
    <xf numFmtId="0" fontId="2" fillId="6" borderId="0" xfId="0" applyFont="1" applyFill="1" applyBorder="1"/>
    <xf numFmtId="5" fontId="2" fillId="6" borderId="0" xfId="1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Border="1"/>
    <xf numFmtId="5" fontId="2" fillId="3" borderId="0" xfId="1" applyNumberFormat="1" applyFont="1" applyFill="1" applyBorder="1" applyAlignment="1">
      <alignment horizontal="right"/>
    </xf>
    <xf numFmtId="5" fontId="3" fillId="5" borderId="23" xfId="0" applyNumberFormat="1" applyFont="1" applyFill="1" applyBorder="1" applyAlignment="1">
      <alignment wrapText="1"/>
    </xf>
    <xf numFmtId="5" fontId="3" fillId="7" borderId="23" xfId="0" applyNumberFormat="1" applyFont="1" applyFill="1" applyBorder="1" applyAlignment="1">
      <alignment wrapText="1"/>
    </xf>
    <xf numFmtId="5" fontId="3" fillId="8" borderId="23" xfId="0" applyNumberFormat="1" applyFont="1" applyFill="1" applyBorder="1" applyAlignment="1">
      <alignment wrapText="1"/>
    </xf>
    <xf numFmtId="5" fontId="3" fillId="9" borderId="23" xfId="0" applyNumberFormat="1" applyFont="1" applyFill="1" applyBorder="1" applyAlignment="1">
      <alignment wrapText="1"/>
    </xf>
    <xf numFmtId="5" fontId="2" fillId="0" borderId="17" xfId="0" applyNumberFormat="1" applyFont="1" applyFill="1" applyBorder="1" applyAlignment="1"/>
    <xf numFmtId="5" fontId="3" fillId="0" borderId="20" xfId="0" applyNumberFormat="1" applyFont="1" applyFill="1" applyBorder="1" applyAlignment="1"/>
    <xf numFmtId="5" fontId="3" fillId="0" borderId="22" xfId="0" applyNumberFormat="1" applyFont="1" applyFill="1" applyBorder="1" applyAlignment="1"/>
    <xf numFmtId="5" fontId="15" fillId="0" borderId="0" xfId="0" applyNumberFormat="1" applyFont="1" applyFill="1" applyBorder="1"/>
    <xf numFmtId="0" fontId="2" fillId="0" borderId="16" xfId="0" applyFont="1" applyBorder="1"/>
    <xf numFmtId="0" fontId="2" fillId="0" borderId="1" xfId="0" applyFont="1" applyBorder="1"/>
    <xf numFmtId="0" fontId="3" fillId="0" borderId="14" xfId="0" applyFont="1" applyFill="1" applyBorder="1" applyAlignment="1">
      <alignment wrapText="1"/>
    </xf>
    <xf numFmtId="5" fontId="3" fillId="0" borderId="14" xfId="0" applyNumberFormat="1" applyFont="1" applyFill="1" applyBorder="1" applyAlignment="1">
      <alignment vertical="center"/>
    </xf>
    <xf numFmtId="5" fontId="2" fillId="0" borderId="14" xfId="0" applyNumberFormat="1" applyFont="1" applyFill="1" applyBorder="1" applyAlignment="1"/>
    <xf numFmtId="5" fontId="2" fillId="0" borderId="22" xfId="0" applyNumberFormat="1" applyFont="1" applyFill="1" applyBorder="1"/>
    <xf numFmtId="5" fontId="2" fillId="0" borderId="11" xfId="0" applyNumberFormat="1" applyFont="1" applyFill="1" applyBorder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5" fontId="3" fillId="0" borderId="24" xfId="0" applyNumberFormat="1" applyFont="1" applyFill="1" applyBorder="1" applyAlignment="1"/>
    <xf numFmtId="5" fontId="3" fillId="0" borderId="21" xfId="0" applyNumberFormat="1" applyFont="1" applyFill="1" applyBorder="1" applyAlignment="1"/>
    <xf numFmtId="0" fontId="12" fillId="0" borderId="16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3" fillId="0" borderId="15" xfId="0" applyFont="1" applyFill="1" applyBorder="1" applyAlignment="1"/>
    <xf numFmtId="0" fontId="3" fillId="0" borderId="1" xfId="0" applyFont="1" applyFill="1" applyBorder="1"/>
    <xf numFmtId="0" fontId="17" fillId="0" borderId="18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6" fillId="0" borderId="24" xfId="0" applyFont="1" applyFill="1" applyBorder="1" applyAlignment="1">
      <alignment horizontal="right"/>
    </xf>
    <xf numFmtId="5" fontId="3" fillId="0" borderId="24" xfId="0" applyNumberFormat="1" applyFont="1" applyFill="1" applyBorder="1"/>
    <xf numFmtId="5" fontId="3" fillId="0" borderId="21" xfId="0" applyNumberFormat="1" applyFont="1" applyFill="1" applyBorder="1"/>
    <xf numFmtId="5" fontId="3" fillId="0" borderId="14" xfId="0" applyNumberFormat="1" applyFont="1" applyFill="1" applyBorder="1" applyAlignment="1">
      <alignment vertical="center"/>
    </xf>
    <xf numFmtId="0" fontId="6" fillId="0" borderId="15" xfId="0" applyFont="1" applyFill="1" applyBorder="1"/>
    <xf numFmtId="0" fontId="18" fillId="0" borderId="0" xfId="0" applyFont="1" applyFill="1" applyBorder="1"/>
    <xf numFmtId="0" fontId="3" fillId="0" borderId="0" xfId="0" applyFont="1" applyFill="1" applyBorder="1"/>
    <xf numFmtId="0" fontId="8" fillId="0" borderId="25" xfId="0" applyFont="1" applyFill="1" applyBorder="1"/>
    <xf numFmtId="0" fontId="2" fillId="0" borderId="20" xfId="0" applyFont="1" applyFill="1" applyBorder="1"/>
    <xf numFmtId="0" fontId="11" fillId="0" borderId="0" xfId="0" applyFont="1" applyBorder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21" xfId="0" applyFont="1" applyFill="1" applyBorder="1" applyAlignment="1">
      <alignment horizontal="right"/>
    </xf>
    <xf numFmtId="5" fontId="3" fillId="0" borderId="1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wrapText="1"/>
    </xf>
    <xf numFmtId="0" fontId="2" fillId="0" borderId="23" xfId="0" applyFont="1" applyFill="1" applyBorder="1"/>
    <xf numFmtId="5" fontId="2" fillId="0" borderId="23" xfId="0" applyNumberFormat="1" applyFont="1" applyFill="1" applyBorder="1" applyAlignment="1">
      <alignment vertical="center"/>
    </xf>
    <xf numFmtId="0" fontId="2" fillId="0" borderId="23" xfId="0" applyFont="1" applyBorder="1"/>
    <xf numFmtId="5" fontId="2" fillId="0" borderId="0" xfId="0" applyNumberFormat="1" applyFont="1"/>
    <xf numFmtId="5" fontId="9" fillId="0" borderId="0" xfId="0" applyNumberFormat="1" applyFont="1"/>
    <xf numFmtId="5" fontId="3" fillId="0" borderId="14" xfId="0" applyNumberFormat="1" applyFont="1" applyBorder="1"/>
    <xf numFmtId="5" fontId="3" fillId="0" borderId="14" xfId="0" applyNumberFormat="1" applyFont="1" applyBorder="1" applyAlignment="1">
      <alignment vertical="center"/>
    </xf>
    <xf numFmtId="5" fontId="2" fillId="0" borderId="1" xfId="0" applyNumberFormat="1" applyFont="1" applyBorder="1"/>
    <xf numFmtId="5" fontId="2" fillId="0" borderId="24" xfId="0" applyNumberFormat="1" applyFont="1" applyBorder="1"/>
    <xf numFmtId="0" fontId="3" fillId="10" borderId="18" xfId="0" applyFont="1" applyFill="1" applyBorder="1"/>
    <xf numFmtId="0" fontId="6" fillId="0" borderId="15" xfId="0" applyFont="1" applyBorder="1"/>
    <xf numFmtId="5" fontId="2" fillId="0" borderId="0" xfId="0" applyNumberFormat="1" applyFont="1" applyBorder="1"/>
    <xf numFmtId="5" fontId="2" fillId="0" borderId="17" xfId="0" applyNumberFormat="1" applyFont="1" applyBorder="1"/>
    <xf numFmtId="0" fontId="2" fillId="0" borderId="0" xfId="0" applyFont="1" applyFill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Monétaire" xfId="1" builtinId="4"/>
    <cellStyle name="Monétaire 2" xfId="3" xr:uid="{682D69A6-9CD0-4BE9-8266-0AE8BE6872D8}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colors>
    <mruColors>
      <color rgb="FFB9CDE5"/>
      <color rgb="FF00B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21</xdr:row>
      <xdr:rowOff>0</xdr:rowOff>
    </xdr:from>
    <xdr:to>
      <xdr:col>6</xdr:col>
      <xdr:colOff>247650</xdr:colOff>
      <xdr:row>21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8EBEA511-9FE5-4DDF-9878-07D39862DE12}"/>
            </a:ext>
          </a:extLst>
        </xdr:cNvPr>
        <xdr:cNvSpPr>
          <a:spLocks noChangeShapeType="1"/>
        </xdr:cNvSpPr>
      </xdr:nvSpPr>
      <xdr:spPr bwMode="auto">
        <a:xfrm>
          <a:off x="5524500" y="4200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21</xdr:row>
      <xdr:rowOff>0</xdr:rowOff>
    </xdr:from>
    <xdr:to>
      <xdr:col>6</xdr:col>
      <xdr:colOff>247650</xdr:colOff>
      <xdr:row>21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C6E288DC-9247-4614-8B0F-D37B091B6725}"/>
            </a:ext>
          </a:extLst>
        </xdr:cNvPr>
        <xdr:cNvSpPr>
          <a:spLocks noChangeShapeType="1"/>
        </xdr:cNvSpPr>
      </xdr:nvSpPr>
      <xdr:spPr bwMode="auto">
        <a:xfrm>
          <a:off x="5524500" y="4200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247650</xdr:colOff>
      <xdr:row>35</xdr:row>
      <xdr:rowOff>0</xdr:rowOff>
    </xdr:from>
    <xdr:to>
      <xdr:col>6</xdr:col>
      <xdr:colOff>247650</xdr:colOff>
      <xdr:row>35</xdr:row>
      <xdr:rowOff>0</xdr:rowOff>
    </xdr:to>
    <xdr:sp macro="" textlink="">
      <xdr:nvSpPr>
        <xdr:cNvPr id="22" name="Line 64">
          <a:extLst>
            <a:ext uri="{FF2B5EF4-FFF2-40B4-BE49-F238E27FC236}">
              <a16:creationId xmlns:a16="http://schemas.microsoft.com/office/drawing/2014/main" id="{894B088B-EDE5-471D-A121-FE416D11BBE9}"/>
            </a:ext>
          </a:extLst>
        </xdr:cNvPr>
        <xdr:cNvSpPr>
          <a:spLocks noChangeShapeType="1"/>
        </xdr:cNvSpPr>
      </xdr:nvSpPr>
      <xdr:spPr bwMode="auto">
        <a:xfrm>
          <a:off x="5524500" y="70580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500883</xdr:colOff>
      <xdr:row>38</xdr:row>
      <xdr:rowOff>176604</xdr:rowOff>
    </xdr:from>
    <xdr:to>
      <xdr:col>7</xdr:col>
      <xdr:colOff>73902</xdr:colOff>
      <xdr:row>40</xdr:row>
      <xdr:rowOff>64932</xdr:rowOff>
    </xdr:to>
    <xdr:sp macro="" textlink="">
      <xdr:nvSpPr>
        <xdr:cNvPr id="32" name="Bulle narrative : rectangle 31">
          <a:extLst>
            <a:ext uri="{FF2B5EF4-FFF2-40B4-BE49-F238E27FC236}">
              <a16:creationId xmlns:a16="http://schemas.microsoft.com/office/drawing/2014/main" id="{30A0F97D-8E22-464A-AB2E-A40840E0F710}"/>
            </a:ext>
          </a:extLst>
        </xdr:cNvPr>
        <xdr:cNvSpPr/>
      </xdr:nvSpPr>
      <xdr:spPr>
        <a:xfrm>
          <a:off x="4875056" y="7803931"/>
          <a:ext cx="139009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Mobilier de bureau</a:t>
          </a:r>
        </a:p>
      </xdr:txBody>
    </xdr:sp>
    <xdr:clientData/>
  </xdr:twoCellAnchor>
  <xdr:twoCellAnchor>
    <xdr:from>
      <xdr:col>5</xdr:col>
      <xdr:colOff>681531</xdr:colOff>
      <xdr:row>63</xdr:row>
      <xdr:rowOff>183930</xdr:rowOff>
    </xdr:from>
    <xdr:to>
      <xdr:col>7</xdr:col>
      <xdr:colOff>809627</xdr:colOff>
      <xdr:row>65</xdr:row>
      <xdr:rowOff>72258</xdr:rowOff>
    </xdr:to>
    <xdr:sp macro="" textlink="">
      <xdr:nvSpPr>
        <xdr:cNvPr id="33" name="Bulle narrative : rectangle 32">
          <a:extLst>
            <a:ext uri="{FF2B5EF4-FFF2-40B4-BE49-F238E27FC236}">
              <a16:creationId xmlns:a16="http://schemas.microsoft.com/office/drawing/2014/main" id="{E1E2F29D-D7FB-4848-B126-4C7764457B87}"/>
            </a:ext>
          </a:extLst>
        </xdr:cNvPr>
        <xdr:cNvSpPr/>
      </xdr:nvSpPr>
      <xdr:spPr>
        <a:xfrm>
          <a:off x="5053506" y="12766455"/>
          <a:ext cx="193784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Chariots élévateurs sur roues</a:t>
          </a:r>
        </a:p>
      </xdr:txBody>
    </xdr:sp>
    <xdr:clientData/>
  </xdr:twoCellAnchor>
  <xdr:twoCellAnchor>
    <xdr:from>
      <xdr:col>6</xdr:col>
      <xdr:colOff>7881</xdr:colOff>
      <xdr:row>118</xdr:row>
      <xdr:rowOff>121853</xdr:rowOff>
    </xdr:from>
    <xdr:to>
      <xdr:col>8</xdr:col>
      <xdr:colOff>718131</xdr:colOff>
      <xdr:row>122</xdr:row>
      <xdr:rowOff>187853</xdr:rowOff>
    </xdr:to>
    <xdr:sp macro="" textlink="">
      <xdr:nvSpPr>
        <xdr:cNvPr id="35" name="Bulle narrative : rectangle 34">
          <a:extLst>
            <a:ext uri="{FF2B5EF4-FFF2-40B4-BE49-F238E27FC236}">
              <a16:creationId xmlns:a16="http://schemas.microsoft.com/office/drawing/2014/main" id="{E5D953E3-93E6-4A66-9467-744F1B5FDBC1}"/>
            </a:ext>
          </a:extLst>
        </xdr:cNvPr>
        <xdr:cNvSpPr/>
      </xdr:nvSpPr>
      <xdr:spPr>
        <a:xfrm>
          <a:off x="5284731" y="23753378"/>
          <a:ext cx="2520000" cy="828000"/>
        </a:xfrm>
        <a:prstGeom prst="wedgeRectCallout">
          <a:avLst>
            <a:gd name="adj1" fmla="val -87398"/>
            <a:gd name="adj2" fmla="val -523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Logiciels - conception 3D</a:t>
          </a:r>
        </a:p>
        <a:p>
          <a:pPr algn="l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(puisque le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taux de DPA de la catégorie #12 est de 100 %, la FNACC au</a:t>
          </a:r>
          <a:b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31-12-20WW est assurément de 0 $.)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789919</xdr:colOff>
      <xdr:row>189</xdr:row>
      <xdr:rowOff>189743</xdr:rowOff>
    </xdr:from>
    <xdr:to>
      <xdr:col>7</xdr:col>
      <xdr:colOff>612556</xdr:colOff>
      <xdr:row>191</xdr:row>
      <xdr:rowOff>78071</xdr:rowOff>
    </xdr:to>
    <xdr:sp macro="" textlink="">
      <xdr:nvSpPr>
        <xdr:cNvPr id="40" name="Bulle narrative : rectangle 39">
          <a:extLst>
            <a:ext uri="{FF2B5EF4-FFF2-40B4-BE49-F238E27FC236}">
              <a16:creationId xmlns:a16="http://schemas.microsoft.com/office/drawing/2014/main" id="{C3A4C206-E291-43E6-AA7C-8B5DB7B3A304}"/>
            </a:ext>
          </a:extLst>
        </xdr:cNvPr>
        <xdr:cNvSpPr/>
      </xdr:nvSpPr>
      <xdr:spPr>
        <a:xfrm>
          <a:off x="5164092" y="37154070"/>
          <a:ext cx="1639714" cy="269328"/>
        </a:xfrm>
        <a:prstGeom prst="wedgeRectCallout">
          <a:avLst>
            <a:gd name="adj1" fmla="val -99173"/>
            <a:gd name="adj2" fmla="val -8316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Équipement informatique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763642</xdr:colOff>
      <xdr:row>232</xdr:row>
      <xdr:rowOff>190498</xdr:rowOff>
    </xdr:from>
    <xdr:to>
      <xdr:col>8</xdr:col>
      <xdr:colOff>131380</xdr:colOff>
      <xdr:row>234</xdr:row>
      <xdr:rowOff>78826</xdr:rowOff>
    </xdr:to>
    <xdr:sp macro="" textlink="">
      <xdr:nvSpPr>
        <xdr:cNvPr id="46" name="Bulle narrative : rectangle 45">
          <a:extLst>
            <a:ext uri="{FF2B5EF4-FFF2-40B4-BE49-F238E27FC236}">
              <a16:creationId xmlns:a16="http://schemas.microsoft.com/office/drawing/2014/main" id="{680F3BF1-8577-4DCB-8133-46A9B2FD7EEB}"/>
            </a:ext>
          </a:extLst>
        </xdr:cNvPr>
        <xdr:cNvSpPr/>
      </xdr:nvSpPr>
      <xdr:spPr>
        <a:xfrm>
          <a:off x="5138573" y="39249567"/>
          <a:ext cx="2087290" cy="269328"/>
        </a:xfrm>
        <a:prstGeom prst="wedgeRectCallout">
          <a:avLst>
            <a:gd name="adj1" fmla="val -88626"/>
            <a:gd name="adj2" fmla="val -85603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Chevrolet - électrique</a:t>
          </a:r>
        </a:p>
      </xdr:txBody>
    </xdr:sp>
    <xdr:clientData/>
  </xdr:twoCellAnchor>
  <xdr:twoCellAnchor>
    <xdr:from>
      <xdr:col>5</xdr:col>
      <xdr:colOff>678244</xdr:colOff>
      <xdr:row>176</xdr:row>
      <xdr:rowOff>45982</xdr:rowOff>
    </xdr:from>
    <xdr:to>
      <xdr:col>7</xdr:col>
      <xdr:colOff>893379</xdr:colOff>
      <xdr:row>177</xdr:row>
      <xdr:rowOff>124810</xdr:rowOff>
    </xdr:to>
    <xdr:sp macro="" textlink="">
      <xdr:nvSpPr>
        <xdr:cNvPr id="47" name="Bulle narrative : rectangle 46">
          <a:extLst>
            <a:ext uri="{FF2B5EF4-FFF2-40B4-BE49-F238E27FC236}">
              <a16:creationId xmlns:a16="http://schemas.microsoft.com/office/drawing/2014/main" id="{21EFBF14-4C6D-4206-9274-F61A383B9A58}"/>
            </a:ext>
          </a:extLst>
        </xdr:cNvPr>
        <xdr:cNvSpPr/>
      </xdr:nvSpPr>
      <xdr:spPr>
        <a:xfrm>
          <a:off x="5053175" y="41772051"/>
          <a:ext cx="2028170" cy="269328"/>
        </a:xfrm>
        <a:prstGeom prst="wedgeRectCallout">
          <a:avLst>
            <a:gd name="adj1" fmla="val -85423"/>
            <a:gd name="adj2" fmla="val -10023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Brevet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Pirro144 </a:t>
          </a:r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durée illimitée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573140</xdr:colOff>
      <xdr:row>24</xdr:row>
      <xdr:rowOff>190499</xdr:rowOff>
    </xdr:from>
    <xdr:to>
      <xdr:col>7</xdr:col>
      <xdr:colOff>783348</xdr:colOff>
      <xdr:row>26</xdr:row>
      <xdr:rowOff>78827</xdr:rowOff>
    </xdr:to>
    <xdr:sp macro="" textlink="">
      <xdr:nvSpPr>
        <xdr:cNvPr id="20" name="Bulle narrative : rectangle 19">
          <a:extLst>
            <a:ext uri="{FF2B5EF4-FFF2-40B4-BE49-F238E27FC236}">
              <a16:creationId xmlns:a16="http://schemas.microsoft.com/office/drawing/2014/main" id="{9482D13A-4CE4-4D7F-A43F-9BA17B25FF42}"/>
            </a:ext>
          </a:extLst>
        </xdr:cNvPr>
        <xdr:cNvSpPr/>
      </xdr:nvSpPr>
      <xdr:spPr>
        <a:xfrm>
          <a:off x="4945115" y="4962524"/>
          <a:ext cx="2019958" cy="269328"/>
        </a:xfrm>
        <a:prstGeom prst="wedgeRectCallout">
          <a:avLst>
            <a:gd name="adj1" fmla="val -80155"/>
            <a:gd name="adj2" fmla="val -8316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Bâtisse - production/fabrication</a:t>
          </a:r>
        </a:p>
      </xdr:txBody>
    </xdr:sp>
    <xdr:clientData/>
  </xdr:twoCellAnchor>
  <xdr:twoCellAnchor>
    <xdr:from>
      <xdr:col>5</xdr:col>
      <xdr:colOff>763642</xdr:colOff>
      <xdr:row>230</xdr:row>
      <xdr:rowOff>58612</xdr:rowOff>
    </xdr:from>
    <xdr:to>
      <xdr:col>8</xdr:col>
      <xdr:colOff>131380</xdr:colOff>
      <xdr:row>231</xdr:row>
      <xdr:rowOff>137440</xdr:rowOff>
    </xdr:to>
    <xdr:sp macro="" textlink="">
      <xdr:nvSpPr>
        <xdr:cNvPr id="21" name="Bulle narrative : rectangle 20">
          <a:extLst>
            <a:ext uri="{FF2B5EF4-FFF2-40B4-BE49-F238E27FC236}">
              <a16:creationId xmlns:a16="http://schemas.microsoft.com/office/drawing/2014/main" id="{3602FB97-FC93-4280-9518-2C69E0309FE0}"/>
            </a:ext>
          </a:extLst>
        </xdr:cNvPr>
        <xdr:cNvSpPr/>
      </xdr:nvSpPr>
      <xdr:spPr>
        <a:xfrm>
          <a:off x="5137815" y="46166939"/>
          <a:ext cx="2093353" cy="269328"/>
        </a:xfrm>
        <a:prstGeom prst="wedgeRectCallout">
          <a:avLst>
            <a:gd name="adj1" fmla="val -88555"/>
            <a:gd name="adj2" fmla="val -10464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Tesla  - électrique</a:t>
          </a:r>
        </a:p>
      </xdr:txBody>
    </xdr:sp>
    <xdr:clientData/>
  </xdr:twoCellAnchor>
  <xdr:twoCellAnchor>
    <xdr:from>
      <xdr:col>5</xdr:col>
      <xdr:colOff>586279</xdr:colOff>
      <xdr:row>78</xdr:row>
      <xdr:rowOff>177361</xdr:rowOff>
    </xdr:from>
    <xdr:to>
      <xdr:col>7</xdr:col>
      <xdr:colOff>494314</xdr:colOff>
      <xdr:row>80</xdr:row>
      <xdr:rowOff>65689</xdr:rowOff>
    </xdr:to>
    <xdr:sp macro="" textlink="">
      <xdr:nvSpPr>
        <xdr:cNvPr id="23" name="Bulle narrative : rectangle 22">
          <a:extLst>
            <a:ext uri="{FF2B5EF4-FFF2-40B4-BE49-F238E27FC236}">
              <a16:creationId xmlns:a16="http://schemas.microsoft.com/office/drawing/2014/main" id="{8BD78176-AF3F-496A-BF98-C6CE36AB62BA}"/>
            </a:ext>
          </a:extLst>
        </xdr:cNvPr>
        <xdr:cNvSpPr/>
      </xdr:nvSpPr>
      <xdr:spPr>
        <a:xfrm>
          <a:off x="4961210" y="15614430"/>
          <a:ext cx="1721070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Ford - à essence</a:t>
          </a:r>
        </a:p>
      </xdr:txBody>
    </xdr:sp>
    <xdr:clientData/>
  </xdr:twoCellAnchor>
  <xdr:twoCellAnchor>
    <xdr:from>
      <xdr:col>5</xdr:col>
      <xdr:colOff>658538</xdr:colOff>
      <xdr:row>104</xdr:row>
      <xdr:rowOff>183931</xdr:rowOff>
    </xdr:from>
    <xdr:to>
      <xdr:col>7</xdr:col>
      <xdr:colOff>768569</xdr:colOff>
      <xdr:row>106</xdr:row>
      <xdr:rowOff>72259</xdr:rowOff>
    </xdr:to>
    <xdr:sp macro="" textlink="">
      <xdr:nvSpPr>
        <xdr:cNvPr id="24" name="Bulle narrative : rectangle 23">
          <a:extLst>
            <a:ext uri="{FF2B5EF4-FFF2-40B4-BE49-F238E27FC236}">
              <a16:creationId xmlns:a16="http://schemas.microsoft.com/office/drawing/2014/main" id="{7CB0796C-4B4B-4EE6-A5F9-46848E8DFE47}"/>
            </a:ext>
          </a:extLst>
        </xdr:cNvPr>
        <xdr:cNvSpPr/>
      </xdr:nvSpPr>
      <xdr:spPr>
        <a:xfrm>
          <a:off x="5033469" y="20955000"/>
          <a:ext cx="1923066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Honda - à essence</a:t>
          </a:r>
        </a:p>
      </xdr:txBody>
    </xdr:sp>
    <xdr:clientData/>
  </xdr:twoCellAnchor>
  <xdr:twoCellAnchor>
    <xdr:from>
      <xdr:col>5</xdr:col>
      <xdr:colOff>638830</xdr:colOff>
      <xdr:row>142</xdr:row>
      <xdr:rowOff>183930</xdr:rowOff>
    </xdr:from>
    <xdr:to>
      <xdr:col>7</xdr:col>
      <xdr:colOff>676602</xdr:colOff>
      <xdr:row>144</xdr:row>
      <xdr:rowOff>72258</xdr:rowOff>
    </xdr:to>
    <xdr:sp macro="" textlink="">
      <xdr:nvSpPr>
        <xdr:cNvPr id="25" name="Bulle narrative : rectangle 24">
          <a:extLst>
            <a:ext uri="{FF2B5EF4-FFF2-40B4-BE49-F238E27FC236}">
              <a16:creationId xmlns:a16="http://schemas.microsoft.com/office/drawing/2014/main" id="{22936FDA-DEFB-4CB0-9787-487DF6ADF2D2}"/>
            </a:ext>
          </a:extLst>
        </xdr:cNvPr>
        <xdr:cNvSpPr/>
      </xdr:nvSpPr>
      <xdr:spPr>
        <a:xfrm>
          <a:off x="5013761" y="27050999"/>
          <a:ext cx="1850807" cy="269328"/>
        </a:xfrm>
        <a:prstGeom prst="wedgeRectCallout">
          <a:avLst>
            <a:gd name="adj1" fmla="val -87052"/>
            <a:gd name="adj2" fmla="val -80725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Amélioration locative - admin.</a:t>
          </a:r>
        </a:p>
      </xdr:txBody>
    </xdr:sp>
    <xdr:clientData/>
  </xdr:twoCellAnchor>
  <xdr:twoCellAnchor>
    <xdr:from>
      <xdr:col>5</xdr:col>
      <xdr:colOff>671675</xdr:colOff>
      <xdr:row>158</xdr:row>
      <xdr:rowOff>183930</xdr:rowOff>
    </xdr:from>
    <xdr:to>
      <xdr:col>7</xdr:col>
      <xdr:colOff>821120</xdr:colOff>
      <xdr:row>160</xdr:row>
      <xdr:rowOff>72258</xdr:rowOff>
    </xdr:to>
    <xdr:sp macro="" textlink="">
      <xdr:nvSpPr>
        <xdr:cNvPr id="26" name="Bulle narrative : rectangle 25">
          <a:extLst>
            <a:ext uri="{FF2B5EF4-FFF2-40B4-BE49-F238E27FC236}">
              <a16:creationId xmlns:a16="http://schemas.microsoft.com/office/drawing/2014/main" id="{919FBA2C-85A6-4265-92C2-CF6BA85A3E05}"/>
            </a:ext>
          </a:extLst>
        </xdr:cNvPr>
        <xdr:cNvSpPr/>
      </xdr:nvSpPr>
      <xdr:spPr>
        <a:xfrm>
          <a:off x="5046606" y="30479999"/>
          <a:ext cx="1962480" cy="269328"/>
        </a:xfrm>
        <a:prstGeom prst="wedgeRectCallout">
          <a:avLst>
            <a:gd name="adj1" fmla="val -87052"/>
            <a:gd name="adj2" fmla="val -80725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Franchise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F1 racing </a:t>
          </a:r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durée 8 ans</a:t>
          </a:r>
        </a:p>
      </xdr:txBody>
    </xdr:sp>
    <xdr:clientData/>
  </xdr:twoCellAnchor>
  <xdr:twoCellAnchor>
    <xdr:from>
      <xdr:col>3</xdr:col>
      <xdr:colOff>624053</xdr:colOff>
      <xdr:row>256</xdr:row>
      <xdr:rowOff>59121</xdr:rowOff>
    </xdr:from>
    <xdr:to>
      <xdr:col>4</xdr:col>
      <xdr:colOff>1</xdr:colOff>
      <xdr:row>262</xdr:row>
      <xdr:rowOff>176943</xdr:rowOff>
    </xdr:to>
    <xdr:sp macro="" textlink="">
      <xdr:nvSpPr>
        <xdr:cNvPr id="27" name="Flèche courbée vers la droite 3007">
          <a:extLst>
            <a:ext uri="{FF2B5EF4-FFF2-40B4-BE49-F238E27FC236}">
              <a16:creationId xmlns:a16="http://schemas.microsoft.com/office/drawing/2014/main" id="{498BA63D-EEBF-46B3-8F25-8CAB99085685}"/>
            </a:ext>
          </a:extLst>
        </xdr:cNvPr>
        <xdr:cNvSpPr/>
      </xdr:nvSpPr>
      <xdr:spPr>
        <a:xfrm>
          <a:off x="2870639" y="54548690"/>
          <a:ext cx="492672" cy="1260822"/>
        </a:xfrm>
        <a:prstGeom prst="curvedRightArrow">
          <a:avLst>
            <a:gd name="adj1" fmla="val 19123"/>
            <a:gd name="adj2" fmla="val 30857"/>
            <a:gd name="adj3" fmla="val 25000"/>
          </a:avLst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CA"/>
        </a:p>
      </xdr:txBody>
    </xdr:sp>
    <xdr:clientData/>
  </xdr:twoCellAnchor>
  <xdr:twoCellAnchor>
    <xdr:from>
      <xdr:col>5</xdr:col>
      <xdr:colOff>763642</xdr:colOff>
      <xdr:row>254</xdr:row>
      <xdr:rowOff>13135</xdr:rowOff>
    </xdr:from>
    <xdr:to>
      <xdr:col>8</xdr:col>
      <xdr:colOff>131380</xdr:colOff>
      <xdr:row>255</xdr:row>
      <xdr:rowOff>91963</xdr:rowOff>
    </xdr:to>
    <xdr:sp macro="" textlink="">
      <xdr:nvSpPr>
        <xdr:cNvPr id="28" name="Bulle narrative : rectangle 27">
          <a:extLst>
            <a:ext uri="{FF2B5EF4-FFF2-40B4-BE49-F238E27FC236}">
              <a16:creationId xmlns:a16="http://schemas.microsoft.com/office/drawing/2014/main" id="{DAC550E3-FD64-4BB8-BB07-3D8B36E78616}"/>
            </a:ext>
          </a:extLst>
        </xdr:cNvPr>
        <xdr:cNvSpPr/>
      </xdr:nvSpPr>
      <xdr:spPr>
        <a:xfrm>
          <a:off x="5138573" y="54121704"/>
          <a:ext cx="2087290" cy="269328"/>
        </a:xfrm>
        <a:prstGeom prst="wedgeRectCallout">
          <a:avLst>
            <a:gd name="adj1" fmla="val -88626"/>
            <a:gd name="adj2" fmla="val -85603"/>
          </a:avLst>
        </a:prstGeom>
        <a:solidFill>
          <a:srgbClr val="00B0F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Terrain - production/fabrication</a:t>
          </a:r>
        </a:p>
      </xdr:txBody>
    </xdr:sp>
    <xdr:clientData/>
  </xdr:twoCellAnchor>
  <xdr:twoCellAnchor>
    <xdr:from>
      <xdr:col>5</xdr:col>
      <xdr:colOff>782591</xdr:colOff>
      <xdr:row>214</xdr:row>
      <xdr:rowOff>13898</xdr:rowOff>
    </xdr:from>
    <xdr:to>
      <xdr:col>8</xdr:col>
      <xdr:colOff>109903</xdr:colOff>
      <xdr:row>215</xdr:row>
      <xdr:rowOff>92726</xdr:rowOff>
    </xdr:to>
    <xdr:sp macro="" textlink="">
      <xdr:nvSpPr>
        <xdr:cNvPr id="31" name="Bulle narrative : rectangle 30">
          <a:extLst>
            <a:ext uri="{FF2B5EF4-FFF2-40B4-BE49-F238E27FC236}">
              <a16:creationId xmlns:a16="http://schemas.microsoft.com/office/drawing/2014/main" id="{BEC4519B-12FF-42B4-B238-6C1C0C43F5E5}"/>
            </a:ext>
          </a:extLst>
        </xdr:cNvPr>
        <xdr:cNvSpPr/>
      </xdr:nvSpPr>
      <xdr:spPr>
        <a:xfrm>
          <a:off x="5156764" y="41740725"/>
          <a:ext cx="2052927" cy="269328"/>
        </a:xfrm>
        <a:prstGeom prst="wedgeRectCallout">
          <a:avLst>
            <a:gd name="adj1" fmla="val -90607"/>
            <a:gd name="adj2" fmla="val -8860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Équipement - fabrication essieux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665717</xdr:colOff>
      <xdr:row>20</xdr:row>
      <xdr:rowOff>45983</xdr:rowOff>
    </xdr:from>
    <xdr:to>
      <xdr:col>3</xdr:col>
      <xdr:colOff>58648</xdr:colOff>
      <xdr:row>20</xdr:row>
      <xdr:rowOff>156566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A2AFA37C-03B7-487F-9914-158FB1A76DD8}"/>
            </a:ext>
          </a:extLst>
        </xdr:cNvPr>
        <xdr:cNvSpPr/>
      </xdr:nvSpPr>
      <xdr:spPr>
        <a:xfrm>
          <a:off x="2189717" y="4055142"/>
          <a:ext cx="115965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36</xdr:row>
      <xdr:rowOff>45983</xdr:rowOff>
    </xdr:from>
    <xdr:to>
      <xdr:col>3</xdr:col>
      <xdr:colOff>58648</xdr:colOff>
      <xdr:row>36</xdr:row>
      <xdr:rowOff>156566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201BA987-D9F8-4FCA-96FD-B2D28640E8CB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60</xdr:row>
      <xdr:rowOff>45983</xdr:rowOff>
    </xdr:from>
    <xdr:to>
      <xdr:col>3</xdr:col>
      <xdr:colOff>58648</xdr:colOff>
      <xdr:row>60</xdr:row>
      <xdr:rowOff>156566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50996537-56C7-45FD-A940-ACA867DF04F5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75</xdr:row>
      <xdr:rowOff>45983</xdr:rowOff>
    </xdr:from>
    <xdr:to>
      <xdr:col>3</xdr:col>
      <xdr:colOff>58648</xdr:colOff>
      <xdr:row>75</xdr:row>
      <xdr:rowOff>156566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3F9AC3A-C025-4BD6-BDD8-F44AF81B9F11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100</xdr:row>
      <xdr:rowOff>45983</xdr:rowOff>
    </xdr:from>
    <xdr:to>
      <xdr:col>3</xdr:col>
      <xdr:colOff>58648</xdr:colOff>
      <xdr:row>100</xdr:row>
      <xdr:rowOff>156566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607CA494-D90D-4A65-B66E-E7A1A36B5272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209</xdr:row>
      <xdr:rowOff>45983</xdr:rowOff>
    </xdr:from>
    <xdr:to>
      <xdr:col>3</xdr:col>
      <xdr:colOff>58648</xdr:colOff>
      <xdr:row>209</xdr:row>
      <xdr:rowOff>156566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140CC27E-70AA-49B3-BED4-889388A62615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665717</xdr:colOff>
      <xdr:row>225</xdr:row>
      <xdr:rowOff>45983</xdr:rowOff>
    </xdr:from>
    <xdr:to>
      <xdr:col>3</xdr:col>
      <xdr:colOff>58648</xdr:colOff>
      <xdr:row>225</xdr:row>
      <xdr:rowOff>156566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47FC25CB-3D79-4BD0-BA50-8D6EE5468AF9}"/>
            </a:ext>
          </a:extLst>
        </xdr:cNvPr>
        <xdr:cNvSpPr/>
      </xdr:nvSpPr>
      <xdr:spPr>
        <a:xfrm>
          <a:off x="2189717" y="405838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9"/>
  <sheetViews>
    <sheetView showGridLines="0" tabSelected="1" zoomScale="130" zoomScaleNormal="130" workbookViewId="0"/>
  </sheetViews>
  <sheetFormatPr baseColWidth="10" defaultColWidth="11.54296875" defaultRowHeight="15" customHeight="1" x14ac:dyDescent="0.3"/>
  <cols>
    <col min="1" max="1" width="6.1796875" style="21" customWidth="1"/>
    <col min="2" max="2" width="11.54296875" style="21"/>
    <col min="3" max="3" width="8.453125" style="21" customWidth="1"/>
    <col min="4" max="4" width="13" style="21" customWidth="1"/>
    <col min="5" max="5" width="11.81640625" style="21" customWidth="1"/>
    <col min="6" max="6" width="10.54296875" style="40" customWidth="1"/>
    <col min="7" max="7" width="10.54296875" style="76" customWidth="1"/>
    <col min="8" max="9" width="10.54296875" style="40" customWidth="1"/>
    <col min="10" max="16384" width="11.54296875" style="21"/>
  </cols>
  <sheetData>
    <row r="1" spans="1:7" ht="15" customHeight="1" x14ac:dyDescent="0.3">
      <c r="A1" s="38" t="s">
        <v>86</v>
      </c>
      <c r="B1" s="37"/>
      <c r="C1" s="37"/>
      <c r="D1" s="37"/>
      <c r="E1" s="37"/>
      <c r="F1" s="75"/>
      <c r="G1" s="75"/>
    </row>
    <row r="2" spans="1:7" ht="15" customHeight="1" x14ac:dyDescent="0.3">
      <c r="B2" s="37"/>
      <c r="C2" s="37"/>
      <c r="D2" s="37"/>
      <c r="E2" s="37"/>
      <c r="F2" s="75"/>
      <c r="G2" s="75"/>
    </row>
    <row r="3" spans="1:7" ht="15" customHeight="1" x14ac:dyDescent="0.3">
      <c r="A3" s="39" t="s">
        <v>45</v>
      </c>
    </row>
    <row r="4" spans="1:7" ht="15" customHeight="1" x14ac:dyDescent="0.3">
      <c r="A4" s="39"/>
    </row>
    <row r="5" spans="1:7" ht="15" customHeight="1" x14ac:dyDescent="0.3">
      <c r="A5" s="41" t="s">
        <v>16</v>
      </c>
    </row>
    <row r="6" spans="1:7" ht="15" customHeight="1" x14ac:dyDescent="0.3">
      <c r="A6" s="90" t="s">
        <v>73</v>
      </c>
      <c r="B6" s="90"/>
      <c r="C6" s="91"/>
      <c r="D6" s="91"/>
      <c r="E6" s="91"/>
      <c r="F6" s="92" t="s">
        <v>74</v>
      </c>
    </row>
    <row r="7" spans="1:7" ht="15" customHeight="1" x14ac:dyDescent="0.3">
      <c r="A7" s="4" t="s">
        <v>12</v>
      </c>
      <c r="F7" s="76"/>
    </row>
    <row r="8" spans="1:7" ht="15" customHeight="1" x14ac:dyDescent="0.3">
      <c r="A8" s="13"/>
      <c r="B8" s="21" t="s">
        <v>78</v>
      </c>
      <c r="F8" s="89" t="s">
        <v>79</v>
      </c>
    </row>
    <row r="9" spans="1:7" ht="15" customHeight="1" x14ac:dyDescent="0.3">
      <c r="A9" s="39"/>
      <c r="B9" s="4" t="s">
        <v>75</v>
      </c>
      <c r="F9" s="97">
        <f>+H20</f>
        <v>3000</v>
      </c>
    </row>
    <row r="10" spans="1:7" ht="15" customHeight="1" x14ac:dyDescent="0.3">
      <c r="A10" s="4" t="s">
        <v>13</v>
      </c>
      <c r="F10" s="76"/>
    </row>
    <row r="11" spans="1:7" ht="15" customHeight="1" x14ac:dyDescent="0.3">
      <c r="A11" s="13"/>
      <c r="B11" s="21" t="s">
        <v>77</v>
      </c>
      <c r="F11" s="98">
        <f>-F20</f>
        <v>-1040026.40625</v>
      </c>
    </row>
    <row r="12" spans="1:7" ht="15" customHeight="1" x14ac:dyDescent="0.3">
      <c r="A12" s="13"/>
      <c r="B12" s="21" t="s">
        <v>76</v>
      </c>
      <c r="F12" s="96">
        <f>-G20</f>
        <v>-7800</v>
      </c>
    </row>
    <row r="13" spans="1:7" ht="15" customHeight="1" x14ac:dyDescent="0.3">
      <c r="A13" s="39"/>
      <c r="F13" s="76"/>
    </row>
    <row r="14" spans="1:7" ht="15" customHeight="1" x14ac:dyDescent="0.3">
      <c r="A14" s="93" t="s">
        <v>80</v>
      </c>
      <c r="B14" s="93"/>
      <c r="C14" s="93"/>
      <c r="D14" s="93"/>
      <c r="E14" s="94"/>
      <c r="F14" s="95" t="s">
        <v>74</v>
      </c>
    </row>
    <row r="15" spans="1:7" ht="15" customHeight="1" x14ac:dyDescent="0.3">
      <c r="A15" s="39"/>
      <c r="F15" s="76"/>
    </row>
    <row r="16" spans="1:7" ht="15" customHeight="1" x14ac:dyDescent="0.3">
      <c r="A16" s="41" t="s">
        <v>81</v>
      </c>
      <c r="F16" s="99">
        <f>+I20</f>
        <v>0</v>
      </c>
    </row>
    <row r="17" spans="1:9" ht="15" customHeight="1" x14ac:dyDescent="0.3">
      <c r="A17" s="39"/>
    </row>
    <row r="18" spans="1:9" ht="15" customHeight="1" x14ac:dyDescent="0.3">
      <c r="A18" s="39"/>
    </row>
    <row r="19" spans="1:9" ht="30" customHeight="1" x14ac:dyDescent="0.3">
      <c r="A19" s="42"/>
      <c r="B19" s="43"/>
      <c r="C19" s="43"/>
      <c r="D19" s="43"/>
      <c r="E19" s="43"/>
      <c r="F19" s="44" t="s">
        <v>66</v>
      </c>
      <c r="G19" s="44" t="s">
        <v>46</v>
      </c>
      <c r="H19" s="44" t="s">
        <v>70</v>
      </c>
      <c r="I19" s="44" t="s">
        <v>67</v>
      </c>
    </row>
    <row r="20" spans="1:9" ht="15.6" x14ac:dyDescent="0.3">
      <c r="A20" s="42"/>
      <c r="B20" s="43"/>
      <c r="C20" s="43"/>
      <c r="D20" s="43"/>
      <c r="E20" s="45" t="s">
        <v>69</v>
      </c>
      <c r="F20" s="98">
        <f>+F273</f>
        <v>1040026.40625</v>
      </c>
      <c r="G20" s="96">
        <f>+G273</f>
        <v>7800</v>
      </c>
      <c r="H20" s="97">
        <f>+H273</f>
        <v>3000</v>
      </c>
      <c r="I20" s="99">
        <f>+I273</f>
        <v>0</v>
      </c>
    </row>
    <row r="21" spans="1:9" ht="15" customHeight="1" x14ac:dyDescent="0.3">
      <c r="A21" s="42"/>
      <c r="B21" s="43"/>
      <c r="C21" s="43"/>
      <c r="D21" s="43"/>
      <c r="E21" s="43"/>
      <c r="F21" s="106"/>
      <c r="G21" s="106"/>
      <c r="H21" s="106"/>
      <c r="I21" s="106"/>
    </row>
    <row r="22" spans="1:9" ht="15" customHeight="1" x14ac:dyDescent="0.3">
      <c r="A22" s="126" t="s">
        <v>87</v>
      </c>
      <c r="B22" s="46"/>
      <c r="C22" s="47"/>
      <c r="D22" s="48"/>
      <c r="E22" s="47"/>
      <c r="F22" s="77"/>
      <c r="G22" s="77"/>
      <c r="H22" s="77"/>
      <c r="I22" s="77"/>
    </row>
    <row r="23" spans="1:9" ht="15" customHeight="1" x14ac:dyDescent="0.3">
      <c r="A23" s="49" t="s">
        <v>88</v>
      </c>
      <c r="B23" s="50"/>
      <c r="C23" s="51"/>
      <c r="D23" s="52"/>
      <c r="E23" s="51"/>
      <c r="F23" s="77"/>
      <c r="G23" s="77"/>
      <c r="H23" s="77"/>
      <c r="I23" s="77"/>
    </row>
    <row r="24" spans="1:9" ht="15" customHeight="1" x14ac:dyDescent="0.3">
      <c r="A24" s="53" t="s">
        <v>90</v>
      </c>
      <c r="B24" s="51"/>
      <c r="C24" s="52"/>
      <c r="D24" s="52"/>
      <c r="E24" s="54">
        <v>0</v>
      </c>
      <c r="F24" s="77"/>
      <c r="G24" s="77"/>
      <c r="H24" s="77"/>
      <c r="I24" s="77"/>
    </row>
    <row r="25" spans="1:9" ht="15" customHeight="1" x14ac:dyDescent="0.3">
      <c r="A25" s="53" t="s">
        <v>47</v>
      </c>
      <c r="B25" s="51"/>
      <c r="C25" s="52"/>
      <c r="D25" s="54">
        <v>9500000</v>
      </c>
      <c r="E25" s="54">
        <f>+D25</f>
        <v>9500000</v>
      </c>
      <c r="F25" s="77"/>
      <c r="G25" s="77"/>
      <c r="H25" s="77"/>
      <c r="I25" s="77"/>
    </row>
    <row r="26" spans="1:9" ht="15" customHeight="1" x14ac:dyDescent="0.3">
      <c r="A26" s="53" t="s">
        <v>48</v>
      </c>
      <c r="B26" s="51"/>
      <c r="C26" s="54"/>
      <c r="D26" s="54"/>
      <c r="E26" s="54"/>
      <c r="F26" s="77"/>
      <c r="G26" s="77"/>
      <c r="H26" s="77"/>
      <c r="I26" s="77"/>
    </row>
    <row r="27" spans="1:9" ht="15" customHeight="1" x14ac:dyDescent="0.3">
      <c r="A27" s="53"/>
      <c r="B27" s="51" t="s">
        <v>49</v>
      </c>
      <c r="C27" s="54"/>
      <c r="D27" s="54"/>
      <c r="E27" s="54"/>
      <c r="F27" s="77"/>
      <c r="G27" s="77"/>
      <c r="H27" s="77"/>
      <c r="I27" s="77"/>
    </row>
    <row r="28" spans="1:9" ht="15" customHeight="1" x14ac:dyDescent="0.3">
      <c r="A28" s="53"/>
      <c r="B28" s="51" t="s">
        <v>50</v>
      </c>
      <c r="C28" s="54"/>
      <c r="D28" s="54"/>
      <c r="E28" s="54"/>
      <c r="F28" s="77"/>
      <c r="G28" s="77"/>
      <c r="H28" s="77"/>
      <c r="I28" s="77"/>
    </row>
    <row r="29" spans="1:9" ht="15" customHeight="1" thickBot="1" x14ac:dyDescent="0.35">
      <c r="A29" s="53" t="s">
        <v>51</v>
      </c>
      <c r="B29" s="51"/>
      <c r="C29" s="54"/>
      <c r="D29" s="55">
        <f>SUM(D25:D28)</f>
        <v>9500000</v>
      </c>
      <c r="E29" s="54"/>
      <c r="F29" s="77"/>
      <c r="G29" s="77"/>
      <c r="H29" s="77"/>
      <c r="I29" s="77"/>
    </row>
    <row r="30" spans="1:9" ht="15" customHeight="1" thickTop="1" x14ac:dyDescent="0.3">
      <c r="A30" s="53" t="s">
        <v>52</v>
      </c>
      <c r="B30" s="51"/>
      <c r="C30" s="54"/>
      <c r="D30" s="54"/>
      <c r="E30" s="56">
        <f>SUM(E24:E29)</f>
        <v>9500000</v>
      </c>
      <c r="F30" s="77"/>
      <c r="G30" s="77"/>
      <c r="H30" s="77"/>
      <c r="I30" s="77"/>
    </row>
    <row r="31" spans="1:9" ht="15" customHeight="1" x14ac:dyDescent="0.3">
      <c r="A31" s="53" t="s">
        <v>53</v>
      </c>
      <c r="B31" s="51"/>
      <c r="C31" s="54"/>
      <c r="D31" s="54" t="s">
        <v>55</v>
      </c>
      <c r="E31" s="54"/>
      <c r="F31" s="77"/>
      <c r="G31" s="77"/>
      <c r="H31" s="77"/>
      <c r="I31" s="77"/>
    </row>
    <row r="32" spans="1:9" ht="15" customHeight="1" x14ac:dyDescent="0.3">
      <c r="A32" s="53" t="s">
        <v>54</v>
      </c>
      <c r="B32" s="51"/>
      <c r="C32" s="54"/>
      <c r="D32" s="54" t="s">
        <v>55</v>
      </c>
      <c r="E32" s="54"/>
      <c r="F32" s="77"/>
      <c r="G32" s="77"/>
      <c r="H32" s="77"/>
      <c r="I32" s="77"/>
    </row>
    <row r="33" spans="1:9" ht="15" customHeight="1" x14ac:dyDescent="0.3">
      <c r="A33" s="53" t="s">
        <v>56</v>
      </c>
      <c r="B33" s="41" t="s">
        <v>135</v>
      </c>
      <c r="C33" s="140"/>
      <c r="D33" s="141"/>
      <c r="E33" s="140"/>
      <c r="F33" s="142"/>
      <c r="G33" s="77"/>
      <c r="H33" s="77"/>
      <c r="I33" s="77"/>
    </row>
    <row r="34" spans="1:9" ht="15" customHeight="1" x14ac:dyDescent="0.3">
      <c r="A34" s="58"/>
      <c r="B34" s="1" t="s">
        <v>136</v>
      </c>
      <c r="C34" s="140"/>
      <c r="D34" s="140"/>
      <c r="E34" s="140">
        <f>-E30*0.1</f>
        <v>-950000</v>
      </c>
      <c r="F34" s="143">
        <f>-E34</f>
        <v>950000</v>
      </c>
      <c r="G34" s="77"/>
      <c r="H34" s="77"/>
      <c r="I34" s="77"/>
    </row>
    <row r="35" spans="1:9" ht="15" customHeight="1" x14ac:dyDescent="0.3">
      <c r="A35" s="59" t="s">
        <v>91</v>
      </c>
      <c r="B35" s="105"/>
      <c r="C35" s="144"/>
      <c r="D35" s="144"/>
      <c r="E35" s="145">
        <f>SUM(E30:E34)</f>
        <v>8550000</v>
      </c>
      <c r="F35" s="142"/>
      <c r="G35" s="77"/>
      <c r="H35" s="77"/>
      <c r="I35" s="77"/>
    </row>
    <row r="36" spans="1:9" ht="15" customHeight="1" x14ac:dyDescent="0.3">
      <c r="A36" s="42"/>
      <c r="B36" s="43"/>
      <c r="C36" s="43"/>
      <c r="D36" s="43"/>
      <c r="E36" s="43"/>
      <c r="F36" s="106"/>
      <c r="G36" s="106"/>
      <c r="H36" s="106"/>
      <c r="I36" s="106"/>
    </row>
    <row r="37" spans="1:9" ht="15" customHeight="1" x14ac:dyDescent="0.3">
      <c r="A37" s="42"/>
      <c r="B37" s="43"/>
      <c r="C37" s="43"/>
      <c r="D37" s="43"/>
      <c r="E37" s="43"/>
      <c r="F37" s="106"/>
      <c r="G37" s="106"/>
      <c r="H37" s="106"/>
      <c r="I37" s="106"/>
    </row>
    <row r="38" spans="1:9" ht="15" customHeight="1" x14ac:dyDescent="0.3">
      <c r="A38" s="126" t="s">
        <v>60</v>
      </c>
      <c r="B38" s="46"/>
      <c r="C38" s="47"/>
      <c r="D38" s="48"/>
      <c r="E38" s="47"/>
      <c r="F38" s="77"/>
      <c r="G38" s="77"/>
      <c r="H38" s="77"/>
      <c r="I38" s="77"/>
    </row>
    <row r="39" spans="1:9" ht="15" customHeight="1" x14ac:dyDescent="0.3">
      <c r="A39" s="53" t="s">
        <v>90</v>
      </c>
      <c r="B39" s="51"/>
      <c r="C39" s="52"/>
      <c r="D39" s="52"/>
      <c r="E39" s="54">
        <v>12800</v>
      </c>
      <c r="F39" s="77"/>
      <c r="G39" s="77"/>
      <c r="H39" s="77"/>
      <c r="I39" s="77"/>
    </row>
    <row r="40" spans="1:9" ht="15" customHeight="1" x14ac:dyDescent="0.3">
      <c r="A40" s="53" t="s">
        <v>47</v>
      </c>
      <c r="B40" s="51"/>
      <c r="C40" s="52"/>
      <c r="D40" s="54"/>
      <c r="E40" s="54"/>
      <c r="F40" s="77"/>
      <c r="G40" s="77"/>
      <c r="H40" s="77"/>
      <c r="I40" s="77"/>
    </row>
    <row r="41" spans="1:9" ht="15" customHeight="1" x14ac:dyDescent="0.3">
      <c r="A41" s="53" t="s">
        <v>48</v>
      </c>
      <c r="B41" s="51"/>
      <c r="C41" s="54"/>
      <c r="D41" s="54"/>
      <c r="E41" s="54"/>
      <c r="F41" s="77"/>
      <c r="G41" s="77"/>
      <c r="H41" s="77"/>
      <c r="I41" s="77"/>
    </row>
    <row r="42" spans="1:9" ht="15" customHeight="1" x14ac:dyDescent="0.3">
      <c r="A42" s="53"/>
      <c r="B42" s="51" t="s">
        <v>49</v>
      </c>
      <c r="C42" s="54">
        <v>33000</v>
      </c>
      <c r="D42" s="54"/>
      <c r="E42" s="54"/>
      <c r="F42" s="77"/>
      <c r="G42" s="77"/>
      <c r="H42" s="77"/>
      <c r="I42" s="77"/>
    </row>
    <row r="43" spans="1:9" ht="15" customHeight="1" x14ac:dyDescent="0.3">
      <c r="A43" s="53"/>
      <c r="B43" s="74" t="s">
        <v>50</v>
      </c>
      <c r="C43" s="54">
        <v>5000</v>
      </c>
      <c r="D43" s="54">
        <f>-C43</f>
        <v>-5000</v>
      </c>
      <c r="E43" s="54">
        <f>+D43</f>
        <v>-5000</v>
      </c>
      <c r="F43" s="77"/>
      <c r="G43" s="77"/>
      <c r="H43" s="77"/>
      <c r="I43" s="77"/>
    </row>
    <row r="44" spans="1:9" ht="15" customHeight="1" thickBot="1" x14ac:dyDescent="0.35">
      <c r="A44" s="53" t="s">
        <v>51</v>
      </c>
      <c r="B44" s="51"/>
      <c r="C44" s="54"/>
      <c r="D44" s="55">
        <v>0</v>
      </c>
      <c r="E44" s="54"/>
      <c r="F44" s="77"/>
      <c r="G44" s="77"/>
      <c r="H44" s="77"/>
      <c r="I44" s="77"/>
    </row>
    <row r="45" spans="1:9" ht="15" customHeight="1" thickTop="1" x14ac:dyDescent="0.3">
      <c r="A45" s="53" t="s">
        <v>52</v>
      </c>
      <c r="B45" s="51"/>
      <c r="C45" s="54"/>
      <c r="D45" s="54"/>
      <c r="E45" s="56">
        <f>SUM(E39:E44)</f>
        <v>7800</v>
      </c>
      <c r="F45" s="77"/>
      <c r="G45" s="77"/>
      <c r="H45" s="77"/>
      <c r="I45" s="77"/>
    </row>
    <row r="46" spans="1:9" ht="15" customHeight="1" x14ac:dyDescent="0.3">
      <c r="A46" s="53" t="s">
        <v>53</v>
      </c>
      <c r="B46" s="51"/>
      <c r="C46" s="54"/>
      <c r="D46" s="54" t="s">
        <v>55</v>
      </c>
      <c r="E46" s="54"/>
      <c r="F46" s="77"/>
      <c r="G46" s="77"/>
      <c r="H46" s="77"/>
      <c r="I46" s="77"/>
    </row>
    <row r="47" spans="1:9" ht="15" customHeight="1" x14ac:dyDescent="0.3">
      <c r="A47" s="83" t="s">
        <v>54</v>
      </c>
      <c r="B47" s="84"/>
      <c r="C47" s="85"/>
      <c r="D47" s="85" t="s">
        <v>83</v>
      </c>
      <c r="E47" s="100"/>
      <c r="F47" s="101"/>
      <c r="G47" s="77"/>
      <c r="H47" s="77"/>
      <c r="I47" s="77"/>
    </row>
    <row r="48" spans="1:9" ht="15" customHeight="1" x14ac:dyDescent="0.3">
      <c r="A48" s="69"/>
      <c r="B48" s="68" t="s">
        <v>89</v>
      </c>
      <c r="C48" s="68"/>
      <c r="D48" s="68"/>
      <c r="E48" s="81"/>
      <c r="F48" s="101"/>
      <c r="G48" s="77"/>
      <c r="H48" s="77"/>
      <c r="I48" s="77"/>
    </row>
    <row r="49" spans="1:9" ht="15" customHeight="1" x14ac:dyDescent="0.3">
      <c r="A49" s="86"/>
      <c r="B49" s="87" t="s">
        <v>82</v>
      </c>
      <c r="C49" s="87"/>
      <c r="D49" s="87"/>
      <c r="E49" s="102">
        <f>-E45</f>
        <v>-7800</v>
      </c>
      <c r="F49" s="101"/>
      <c r="G49" s="77">
        <f>-E49</f>
        <v>7800</v>
      </c>
      <c r="H49" s="77"/>
      <c r="I49" s="77"/>
    </row>
    <row r="50" spans="1:9" ht="15" customHeight="1" x14ac:dyDescent="0.3">
      <c r="A50" s="53" t="s">
        <v>56</v>
      </c>
      <c r="B50" s="41" t="s">
        <v>135</v>
      </c>
      <c r="C50" s="54"/>
      <c r="D50" s="57"/>
      <c r="E50" s="54"/>
      <c r="F50" s="77"/>
      <c r="G50" s="77"/>
      <c r="H50" s="77"/>
      <c r="I50" s="77"/>
    </row>
    <row r="51" spans="1:9" ht="15" customHeight="1" x14ac:dyDescent="0.3">
      <c r="A51" s="58"/>
      <c r="B51" s="1" t="s">
        <v>136</v>
      </c>
      <c r="C51" s="54"/>
      <c r="D51" s="54"/>
      <c r="E51" s="54">
        <f>-D44*0.2*1.5</f>
        <v>0</v>
      </c>
      <c r="F51" s="135"/>
      <c r="G51" s="77"/>
      <c r="H51" s="77"/>
      <c r="I51" s="77"/>
    </row>
    <row r="52" spans="1:9" ht="15" customHeight="1" x14ac:dyDescent="0.3">
      <c r="A52" s="59" t="s">
        <v>91</v>
      </c>
      <c r="B52" s="60"/>
      <c r="C52" s="61"/>
      <c r="D52" s="61"/>
      <c r="E52" s="62">
        <f>SUM(E45:E51)</f>
        <v>0</v>
      </c>
      <c r="F52" s="77"/>
      <c r="G52" s="77"/>
      <c r="H52" s="77"/>
      <c r="I52" s="77"/>
    </row>
    <row r="53" spans="1:9" ht="15" customHeight="1" x14ac:dyDescent="0.3">
      <c r="A53" s="51"/>
      <c r="B53" s="51"/>
      <c r="C53" s="54"/>
      <c r="D53" s="54"/>
      <c r="E53" s="54"/>
      <c r="F53" s="77"/>
      <c r="G53" s="77"/>
      <c r="H53" s="77"/>
      <c r="I53" s="77"/>
    </row>
    <row r="54" spans="1:9" ht="15" customHeight="1" x14ac:dyDescent="0.3">
      <c r="A54" s="50" t="s">
        <v>71</v>
      </c>
      <c r="B54" s="51"/>
      <c r="C54" s="54"/>
      <c r="D54" s="54"/>
      <c r="E54" s="54"/>
      <c r="F54" s="77"/>
      <c r="G54" s="77"/>
      <c r="H54" s="77"/>
      <c r="I54" s="77"/>
    </row>
    <row r="55" spans="1:9" ht="15" customHeight="1" x14ac:dyDescent="0.3">
      <c r="A55" s="63" t="s">
        <v>61</v>
      </c>
      <c r="B55" s="51"/>
      <c r="C55" s="54"/>
      <c r="D55" s="54"/>
      <c r="E55" s="54"/>
      <c r="F55" s="77"/>
      <c r="G55" s="77"/>
      <c r="H55" s="77"/>
      <c r="I55" s="77"/>
    </row>
    <row r="56" spans="1:9" ht="15" customHeight="1" x14ac:dyDescent="0.3">
      <c r="A56" s="51" t="s">
        <v>57</v>
      </c>
      <c r="B56" s="51"/>
      <c r="C56" s="54"/>
      <c r="D56" s="54"/>
      <c r="E56" s="54">
        <f>+C43</f>
        <v>5000</v>
      </c>
      <c r="F56" s="77"/>
      <c r="G56" s="77"/>
      <c r="H56" s="77"/>
      <c r="I56" s="77"/>
    </row>
    <row r="57" spans="1:9" ht="15" customHeight="1" x14ac:dyDescent="0.3">
      <c r="A57" s="51" t="s">
        <v>58</v>
      </c>
      <c r="B57" s="51"/>
      <c r="C57" s="54"/>
      <c r="D57" s="54"/>
      <c r="E57" s="54">
        <f>-C42</f>
        <v>-33000</v>
      </c>
      <c r="F57" s="77"/>
      <c r="G57" s="77"/>
      <c r="H57" s="77"/>
      <c r="I57" s="77"/>
    </row>
    <row r="58" spans="1:9" ht="15" customHeight="1" x14ac:dyDescent="0.3">
      <c r="A58" s="51" t="s">
        <v>59</v>
      </c>
      <c r="B58" s="51"/>
      <c r="C58" s="54"/>
      <c r="D58" s="54"/>
      <c r="E58" s="56">
        <f>+E56+E57</f>
        <v>-28000</v>
      </c>
      <c r="F58" s="77"/>
      <c r="G58" s="77"/>
      <c r="H58" s="77"/>
      <c r="I58" s="77"/>
    </row>
    <row r="59" spans="1:9" ht="15" customHeight="1" thickBot="1" x14ac:dyDescent="0.35">
      <c r="A59" s="51" t="s">
        <v>72</v>
      </c>
      <c r="B59" s="51"/>
      <c r="C59" s="54"/>
      <c r="D59" s="54"/>
      <c r="E59" s="64">
        <f>+E58/2</f>
        <v>-14000</v>
      </c>
      <c r="F59" s="108" t="s">
        <v>95</v>
      </c>
      <c r="G59" s="77"/>
      <c r="H59" s="77"/>
      <c r="I59" s="77"/>
    </row>
    <row r="60" spans="1:9" ht="15" customHeight="1" thickTop="1" x14ac:dyDescent="0.3">
      <c r="A60" s="43"/>
      <c r="B60" s="43"/>
      <c r="C60" s="65"/>
      <c r="D60" s="65"/>
      <c r="E60" s="65"/>
      <c r="F60" s="77"/>
      <c r="G60" s="77"/>
      <c r="H60" s="77"/>
      <c r="I60" s="77"/>
    </row>
    <row r="61" spans="1:9" ht="15" customHeight="1" x14ac:dyDescent="0.3">
      <c r="A61" s="42"/>
      <c r="B61" s="43"/>
      <c r="C61" s="43"/>
      <c r="D61" s="43"/>
      <c r="E61" s="65"/>
      <c r="F61" s="77"/>
      <c r="G61" s="77"/>
      <c r="H61" s="77"/>
      <c r="I61" s="77"/>
    </row>
    <row r="62" spans="1:9" ht="15" customHeight="1" x14ac:dyDescent="0.3">
      <c r="A62" s="126" t="s">
        <v>62</v>
      </c>
      <c r="B62" s="46"/>
      <c r="C62" s="47"/>
      <c r="D62" s="48"/>
      <c r="E62" s="47"/>
      <c r="F62" s="77"/>
      <c r="G62" s="77"/>
      <c r="H62" s="77"/>
      <c r="I62" s="77"/>
    </row>
    <row r="63" spans="1:9" ht="15" customHeight="1" x14ac:dyDescent="0.3">
      <c r="A63" s="53" t="s">
        <v>90</v>
      </c>
      <c r="B63" s="51"/>
      <c r="C63" s="52"/>
      <c r="D63" s="52"/>
      <c r="E63" s="54">
        <v>0</v>
      </c>
      <c r="F63" s="77"/>
      <c r="G63" s="77"/>
      <c r="H63" s="77"/>
      <c r="I63" s="77"/>
    </row>
    <row r="64" spans="1:9" ht="15" customHeight="1" x14ac:dyDescent="0.3">
      <c r="A64" s="53" t="s">
        <v>47</v>
      </c>
      <c r="B64" s="51"/>
      <c r="C64" s="52"/>
      <c r="D64" s="54">
        <v>91000</v>
      </c>
      <c r="E64" s="54">
        <f>+D64</f>
        <v>91000</v>
      </c>
      <c r="F64" s="77"/>
      <c r="G64" s="77"/>
      <c r="H64" s="77"/>
      <c r="I64" s="77"/>
    </row>
    <row r="65" spans="1:9" ht="15" customHeight="1" x14ac:dyDescent="0.3">
      <c r="A65" s="53" t="s">
        <v>48</v>
      </c>
      <c r="B65" s="51"/>
      <c r="C65" s="54"/>
      <c r="D65" s="54"/>
      <c r="E65" s="54"/>
      <c r="F65" s="77"/>
      <c r="G65" s="77"/>
      <c r="H65" s="77"/>
      <c r="I65" s="77"/>
    </row>
    <row r="66" spans="1:9" ht="15" customHeight="1" x14ac:dyDescent="0.3">
      <c r="A66" s="53"/>
      <c r="B66" s="51" t="s">
        <v>49</v>
      </c>
      <c r="C66" s="54"/>
      <c r="D66" s="66"/>
      <c r="E66" s="54"/>
      <c r="F66" s="77"/>
      <c r="G66" s="77"/>
      <c r="H66" s="77"/>
      <c r="I66" s="77"/>
    </row>
    <row r="67" spans="1:9" ht="15" customHeight="1" x14ac:dyDescent="0.3">
      <c r="A67" s="53"/>
      <c r="B67" s="51" t="s">
        <v>50</v>
      </c>
      <c r="C67" s="54"/>
      <c r="D67" s="65"/>
      <c r="E67" s="54"/>
      <c r="F67" s="77"/>
      <c r="G67" s="77"/>
      <c r="H67" s="77"/>
      <c r="I67" s="77"/>
    </row>
    <row r="68" spans="1:9" ht="15" customHeight="1" thickBot="1" x14ac:dyDescent="0.35">
      <c r="A68" s="53" t="s">
        <v>51</v>
      </c>
      <c r="B68" s="51"/>
      <c r="C68" s="54"/>
      <c r="D68" s="55">
        <f>SUM(D64:D67)</f>
        <v>91000</v>
      </c>
      <c r="E68" s="54"/>
      <c r="F68" s="77"/>
      <c r="G68" s="77"/>
      <c r="H68" s="77"/>
      <c r="I68" s="77"/>
    </row>
    <row r="69" spans="1:9" ht="15" customHeight="1" thickTop="1" x14ac:dyDescent="0.3">
      <c r="A69" s="53" t="s">
        <v>52</v>
      </c>
      <c r="B69" s="51"/>
      <c r="C69" s="54"/>
      <c r="D69" s="54"/>
      <c r="E69" s="56">
        <f>SUM(E63:E68)</f>
        <v>91000</v>
      </c>
      <c r="F69" s="77"/>
      <c r="G69" s="77"/>
      <c r="H69" s="77"/>
      <c r="I69" s="77"/>
    </row>
    <row r="70" spans="1:9" ht="15" customHeight="1" x14ac:dyDescent="0.3">
      <c r="A70" s="53" t="s">
        <v>53</v>
      </c>
      <c r="B70" s="51"/>
      <c r="D70" s="54" t="s">
        <v>55</v>
      </c>
      <c r="E70" s="54"/>
      <c r="F70" s="77"/>
      <c r="G70" s="77"/>
      <c r="H70" s="77"/>
      <c r="I70" s="77"/>
    </row>
    <row r="71" spans="1:9" ht="15" customHeight="1" x14ac:dyDescent="0.3">
      <c r="A71" s="53" t="s">
        <v>54</v>
      </c>
      <c r="B71" s="51"/>
      <c r="D71" s="54" t="s">
        <v>55</v>
      </c>
      <c r="E71" s="54"/>
      <c r="F71" s="77"/>
      <c r="G71" s="77"/>
      <c r="H71" s="77"/>
      <c r="I71" s="77"/>
    </row>
    <row r="72" spans="1:9" ht="15" customHeight="1" x14ac:dyDescent="0.3">
      <c r="A72" s="53" t="s">
        <v>56</v>
      </c>
      <c r="B72" s="41" t="s">
        <v>135</v>
      </c>
      <c r="C72" s="140"/>
      <c r="D72" s="141"/>
      <c r="E72" s="140"/>
      <c r="F72" s="142"/>
      <c r="G72" s="77"/>
      <c r="H72" s="77"/>
      <c r="I72" s="77"/>
    </row>
    <row r="73" spans="1:9" ht="15" customHeight="1" x14ac:dyDescent="0.3">
      <c r="A73" s="58"/>
      <c r="B73" s="1" t="s">
        <v>136</v>
      </c>
      <c r="C73" s="140"/>
      <c r="D73" s="140"/>
      <c r="E73" s="140">
        <f>-E69*0.3</f>
        <v>-27300</v>
      </c>
      <c r="F73" s="143">
        <f>-E73</f>
        <v>27300</v>
      </c>
      <c r="G73" s="77"/>
      <c r="H73" s="77"/>
      <c r="I73" s="77"/>
    </row>
    <row r="74" spans="1:9" ht="15" customHeight="1" x14ac:dyDescent="0.3">
      <c r="A74" s="59" t="s">
        <v>91</v>
      </c>
      <c r="B74" s="60"/>
      <c r="C74" s="61"/>
      <c r="D74" s="61"/>
      <c r="E74" s="62">
        <f>SUM(E69:E73)</f>
        <v>63700</v>
      </c>
      <c r="F74" s="77"/>
      <c r="G74" s="77"/>
      <c r="H74" s="77"/>
      <c r="I74" s="77"/>
    </row>
    <row r="75" spans="1:9" ht="15" customHeight="1" x14ac:dyDescent="0.3">
      <c r="A75" s="43"/>
      <c r="B75" s="43"/>
      <c r="C75" s="65"/>
      <c r="D75" s="65"/>
      <c r="E75" s="65"/>
      <c r="F75" s="77"/>
      <c r="G75" s="77"/>
      <c r="H75" s="77"/>
      <c r="I75" s="77"/>
    </row>
    <row r="76" spans="1:9" ht="15" customHeight="1" x14ac:dyDescent="0.3">
      <c r="A76" s="42"/>
      <c r="B76" s="43"/>
      <c r="C76" s="43"/>
      <c r="D76" s="43"/>
      <c r="E76" s="65"/>
      <c r="F76" s="77"/>
      <c r="G76" s="77"/>
      <c r="H76" s="77"/>
      <c r="I76" s="77"/>
    </row>
    <row r="77" spans="1:9" ht="15" customHeight="1" x14ac:dyDescent="0.3">
      <c r="A77" s="126" t="s">
        <v>120</v>
      </c>
      <c r="B77" s="46"/>
      <c r="C77" s="47"/>
      <c r="D77" s="48"/>
      <c r="E77" s="47"/>
      <c r="F77" s="77"/>
      <c r="G77" s="77"/>
      <c r="H77" s="77"/>
      <c r="I77" s="77"/>
    </row>
    <row r="78" spans="1:9" ht="15" customHeight="1" x14ac:dyDescent="0.35">
      <c r="A78" s="119" t="s">
        <v>138</v>
      </c>
      <c r="B78" s="50"/>
      <c r="C78" s="51"/>
      <c r="D78" s="52"/>
      <c r="E78" s="51"/>
      <c r="F78" s="77"/>
      <c r="G78" s="77"/>
      <c r="H78" s="77"/>
      <c r="I78" s="77"/>
    </row>
    <row r="79" spans="1:9" ht="15" customHeight="1" x14ac:dyDescent="0.3">
      <c r="A79" s="53" t="s">
        <v>90</v>
      </c>
      <c r="B79" s="51"/>
      <c r="C79" s="52"/>
      <c r="D79" s="52"/>
      <c r="E79" s="54">
        <v>18700</v>
      </c>
      <c r="F79" s="77"/>
      <c r="G79" s="77"/>
      <c r="H79" s="77"/>
      <c r="I79" s="77"/>
    </row>
    <row r="80" spans="1:9" ht="15" customHeight="1" x14ac:dyDescent="0.3">
      <c r="A80" s="53" t="s">
        <v>137</v>
      </c>
      <c r="B80" s="51"/>
      <c r="C80" s="67"/>
      <c r="D80" s="54"/>
      <c r="E80" s="54"/>
      <c r="F80" s="77"/>
      <c r="G80" s="77"/>
      <c r="H80" s="77"/>
      <c r="I80" s="77"/>
    </row>
    <row r="81" spans="1:9" ht="15" customHeight="1" x14ac:dyDescent="0.3">
      <c r="A81" s="117" t="s">
        <v>96</v>
      </c>
      <c r="B81" s="47"/>
      <c r="C81" s="115"/>
      <c r="D81" s="56"/>
      <c r="E81" s="73"/>
      <c r="F81" s="77"/>
      <c r="G81" s="77"/>
      <c r="H81" s="77"/>
      <c r="I81" s="77"/>
    </row>
    <row r="82" spans="1:9" ht="15" customHeight="1" x14ac:dyDescent="0.3">
      <c r="A82" s="59"/>
      <c r="B82" s="118" t="s">
        <v>97</v>
      </c>
      <c r="C82" s="116"/>
      <c r="D82" s="61"/>
      <c r="E82" s="88">
        <f>-E79*0.15</f>
        <v>-2805</v>
      </c>
      <c r="F82" s="77">
        <f>-E82</f>
        <v>2805</v>
      </c>
      <c r="G82" s="77"/>
      <c r="H82" s="77"/>
      <c r="I82" s="77"/>
    </row>
    <row r="83" spans="1:9" ht="15" customHeight="1" x14ac:dyDescent="0.3">
      <c r="A83" s="53" t="s">
        <v>48</v>
      </c>
      <c r="B83" s="51"/>
      <c r="C83" s="54"/>
      <c r="D83" s="54"/>
      <c r="E83" s="54"/>
      <c r="F83" s="77"/>
      <c r="G83" s="77"/>
      <c r="H83" s="77"/>
      <c r="I83" s="77"/>
    </row>
    <row r="84" spans="1:9" ht="15" customHeight="1" x14ac:dyDescent="0.3">
      <c r="A84" s="53"/>
      <c r="B84" s="51" t="s">
        <v>49</v>
      </c>
      <c r="C84" s="54">
        <v>49500</v>
      </c>
      <c r="D84" s="65"/>
      <c r="E84" s="54"/>
      <c r="F84" s="77"/>
      <c r="G84" s="77"/>
      <c r="H84" s="77"/>
      <c r="I84" s="77"/>
    </row>
    <row r="85" spans="1:9" ht="15" customHeight="1" x14ac:dyDescent="0.3">
      <c r="A85" s="53"/>
      <c r="B85" s="74" t="s">
        <v>50</v>
      </c>
      <c r="C85" s="54">
        <v>33500</v>
      </c>
      <c r="D85" s="65">
        <f>-C85</f>
        <v>-33500</v>
      </c>
      <c r="E85" s="54">
        <f>+D85</f>
        <v>-33500</v>
      </c>
      <c r="F85" s="77"/>
      <c r="G85" s="77"/>
      <c r="H85" s="77"/>
      <c r="I85" s="77"/>
    </row>
    <row r="86" spans="1:9" ht="15" customHeight="1" thickBot="1" x14ac:dyDescent="0.35">
      <c r="A86" s="53" t="s">
        <v>51</v>
      </c>
      <c r="B86" s="51"/>
      <c r="C86" s="54"/>
      <c r="D86" s="55">
        <v>0</v>
      </c>
      <c r="E86" s="54"/>
      <c r="F86" s="77"/>
      <c r="G86" s="77"/>
      <c r="H86" s="77"/>
      <c r="I86" s="77"/>
    </row>
    <row r="87" spans="1:9" ht="15" customHeight="1" thickTop="1" x14ac:dyDescent="0.3">
      <c r="A87" s="53" t="s">
        <v>52</v>
      </c>
      <c r="B87" s="51"/>
      <c r="C87" s="54"/>
      <c r="D87" s="54"/>
      <c r="E87" s="56">
        <v>0</v>
      </c>
      <c r="F87" s="77"/>
      <c r="G87" s="77"/>
      <c r="H87" s="77"/>
      <c r="I87" s="77"/>
    </row>
    <row r="88" spans="1:9" ht="15" customHeight="1" x14ac:dyDescent="0.3">
      <c r="A88" s="53" t="s">
        <v>53</v>
      </c>
      <c r="B88" s="51"/>
      <c r="C88" s="68"/>
      <c r="D88" s="68" t="s">
        <v>99</v>
      </c>
      <c r="E88" s="54"/>
      <c r="F88" s="77"/>
      <c r="G88" s="77"/>
      <c r="H88" s="77"/>
      <c r="I88" s="77"/>
    </row>
    <row r="89" spans="1:9" ht="15" customHeight="1" x14ac:dyDescent="0.3">
      <c r="A89" s="53" t="s">
        <v>54</v>
      </c>
      <c r="B89" s="51"/>
      <c r="C89" s="68"/>
      <c r="D89" s="68" t="s">
        <v>99</v>
      </c>
      <c r="E89" s="54"/>
      <c r="F89" s="77"/>
      <c r="G89" s="77"/>
      <c r="H89" s="77"/>
      <c r="I89" s="77"/>
    </row>
    <row r="90" spans="1:9" ht="15" customHeight="1" x14ac:dyDescent="0.3">
      <c r="A90" s="53" t="s">
        <v>56</v>
      </c>
      <c r="B90" s="41" t="s">
        <v>135</v>
      </c>
      <c r="C90" s="54"/>
      <c r="D90" s="54"/>
      <c r="E90" s="54"/>
      <c r="F90" s="77"/>
      <c r="G90" s="77"/>
      <c r="H90" s="77"/>
      <c r="I90" s="77"/>
    </row>
    <row r="91" spans="1:9" ht="15" customHeight="1" x14ac:dyDescent="0.3">
      <c r="A91" s="58"/>
      <c r="B91" s="1" t="s">
        <v>136</v>
      </c>
      <c r="C91" s="54"/>
      <c r="D91" s="54"/>
      <c r="E91" s="54">
        <f>-D86*0.3*1.5</f>
        <v>0</v>
      </c>
      <c r="F91" s="135"/>
      <c r="G91" s="77"/>
      <c r="H91" s="77"/>
      <c r="I91" s="77"/>
    </row>
    <row r="92" spans="1:9" ht="15" customHeight="1" x14ac:dyDescent="0.3">
      <c r="A92" s="59" t="s">
        <v>91</v>
      </c>
      <c r="B92" s="60"/>
      <c r="C92" s="61"/>
      <c r="D92" s="61"/>
      <c r="E92" s="62">
        <f>SUM(E87:E91)</f>
        <v>0</v>
      </c>
      <c r="F92" s="77"/>
      <c r="G92" s="77"/>
      <c r="H92" s="77"/>
      <c r="I92" s="77"/>
    </row>
    <row r="93" spans="1:9" ht="15" customHeight="1" x14ac:dyDescent="0.3">
      <c r="A93" s="43"/>
      <c r="B93" s="43"/>
      <c r="C93" s="65"/>
      <c r="D93" s="65"/>
      <c r="E93" s="65"/>
      <c r="F93" s="77"/>
      <c r="G93" s="77"/>
      <c r="H93" s="77"/>
      <c r="I93" s="77"/>
    </row>
    <row r="94" spans="1:9" ht="15" customHeight="1" x14ac:dyDescent="0.3">
      <c r="A94" s="50" t="s">
        <v>71</v>
      </c>
      <c r="B94" s="51"/>
      <c r="C94" s="54"/>
      <c r="D94" s="54"/>
      <c r="E94" s="54"/>
      <c r="F94" s="77"/>
      <c r="G94" s="77"/>
      <c r="H94" s="77"/>
      <c r="I94" s="77"/>
    </row>
    <row r="95" spans="1:9" ht="15" customHeight="1" x14ac:dyDescent="0.3">
      <c r="A95" s="63" t="s">
        <v>98</v>
      </c>
      <c r="B95" s="51"/>
      <c r="C95" s="54"/>
      <c r="D95" s="54"/>
      <c r="E95" s="54"/>
      <c r="F95" s="77"/>
      <c r="G95" s="77"/>
      <c r="H95" s="77"/>
      <c r="I95" s="77"/>
    </row>
    <row r="96" spans="1:9" ht="15" customHeight="1" x14ac:dyDescent="0.3">
      <c r="A96" s="51" t="s">
        <v>57</v>
      </c>
      <c r="B96" s="51"/>
      <c r="C96" s="54"/>
      <c r="D96" s="54"/>
      <c r="E96" s="54">
        <f>+C85</f>
        <v>33500</v>
      </c>
      <c r="F96" s="77"/>
      <c r="G96" s="77"/>
      <c r="H96" s="77"/>
      <c r="I96" s="77"/>
    </row>
    <row r="97" spans="1:9" ht="15" customHeight="1" x14ac:dyDescent="0.3">
      <c r="A97" s="51" t="s">
        <v>58</v>
      </c>
      <c r="B97" s="51"/>
      <c r="C97" s="54"/>
      <c r="D97" s="54"/>
      <c r="E97" s="54">
        <f>-C84</f>
        <v>-49500</v>
      </c>
      <c r="F97" s="77"/>
      <c r="G97" s="77"/>
      <c r="H97" s="77"/>
      <c r="I97" s="77"/>
    </row>
    <row r="98" spans="1:9" ht="15" customHeight="1" x14ac:dyDescent="0.3">
      <c r="A98" s="51" t="s">
        <v>59</v>
      </c>
      <c r="B98" s="51"/>
      <c r="C98" s="54"/>
      <c r="D98" s="54"/>
      <c r="E98" s="56">
        <f>+E96+E97</f>
        <v>-16000</v>
      </c>
      <c r="F98" s="77"/>
      <c r="G98" s="77"/>
      <c r="H98" s="77"/>
      <c r="I98" s="77"/>
    </row>
    <row r="99" spans="1:9" ht="15" customHeight="1" thickBot="1" x14ac:dyDescent="0.35">
      <c r="A99" s="51" t="s">
        <v>72</v>
      </c>
      <c r="B99" s="51"/>
      <c r="C99" s="54"/>
      <c r="D99" s="54"/>
      <c r="E99" s="64">
        <f>+E98/2</f>
        <v>-8000</v>
      </c>
      <c r="F99" s="108" t="s">
        <v>95</v>
      </c>
      <c r="G99" s="77"/>
      <c r="H99" s="77"/>
      <c r="I99" s="77"/>
    </row>
    <row r="100" spans="1:9" ht="15" customHeight="1" thickTop="1" x14ac:dyDescent="0.3">
      <c r="A100" s="51"/>
      <c r="B100" s="51"/>
      <c r="C100" s="54"/>
      <c r="D100" s="54"/>
      <c r="E100" s="103"/>
      <c r="F100" s="108"/>
      <c r="G100" s="77"/>
      <c r="H100" s="77"/>
      <c r="I100" s="77"/>
    </row>
    <row r="101" spans="1:9" ht="15" customHeight="1" x14ac:dyDescent="0.3">
      <c r="A101" s="42"/>
      <c r="B101" s="43"/>
      <c r="C101" s="43"/>
      <c r="D101" s="43"/>
      <c r="E101" s="103"/>
      <c r="F101" s="108"/>
      <c r="G101" s="77"/>
      <c r="H101" s="77"/>
      <c r="I101" s="77"/>
    </row>
    <row r="102" spans="1:9" ht="15" customHeight="1" x14ac:dyDescent="0.3">
      <c r="A102" s="126" t="s">
        <v>120</v>
      </c>
      <c r="B102" s="46"/>
      <c r="C102" s="47"/>
      <c r="D102" s="48"/>
      <c r="E102" s="47"/>
      <c r="F102" s="77"/>
      <c r="G102" s="77"/>
      <c r="H102" s="77"/>
      <c r="I102" s="77"/>
    </row>
    <row r="103" spans="1:9" ht="15" customHeight="1" x14ac:dyDescent="0.35">
      <c r="A103" s="119" t="s">
        <v>138</v>
      </c>
      <c r="B103" s="50"/>
      <c r="C103" s="51"/>
      <c r="D103" s="52"/>
      <c r="E103" s="51"/>
      <c r="F103" s="77"/>
      <c r="G103" s="77"/>
      <c r="H103" s="77"/>
      <c r="I103" s="77"/>
    </row>
    <row r="104" spans="1:9" ht="15" customHeight="1" x14ac:dyDescent="0.3">
      <c r="A104" s="53" t="s">
        <v>90</v>
      </c>
      <c r="B104" s="51"/>
      <c r="C104" s="52"/>
      <c r="D104" s="52"/>
      <c r="E104" s="54">
        <v>0</v>
      </c>
      <c r="F104" s="77"/>
      <c r="G104" s="77"/>
      <c r="H104" s="77"/>
      <c r="I104" s="77"/>
    </row>
    <row r="105" spans="1:9" ht="15" customHeight="1" x14ac:dyDescent="0.3">
      <c r="A105" s="120" t="s">
        <v>137</v>
      </c>
      <c r="B105" s="121"/>
      <c r="C105" s="122"/>
      <c r="D105" s="123">
        <v>37000</v>
      </c>
      <c r="E105" s="124">
        <f>+D105</f>
        <v>37000</v>
      </c>
      <c r="F105" s="77"/>
      <c r="G105" s="77"/>
      <c r="H105" s="77"/>
      <c r="I105" s="77"/>
    </row>
    <row r="106" spans="1:9" ht="15" customHeight="1" x14ac:dyDescent="0.3">
      <c r="A106" s="53" t="s">
        <v>48</v>
      </c>
      <c r="B106" s="51"/>
      <c r="C106" s="54"/>
      <c r="D106" s="54"/>
      <c r="E106" s="54"/>
      <c r="F106" s="77"/>
      <c r="G106" s="77"/>
      <c r="H106" s="77"/>
      <c r="I106" s="77"/>
    </row>
    <row r="107" spans="1:9" ht="15" customHeight="1" x14ac:dyDescent="0.3">
      <c r="A107" s="53"/>
      <c r="B107" s="51" t="s">
        <v>49</v>
      </c>
      <c r="C107" s="54"/>
      <c r="D107" s="65"/>
      <c r="E107" s="54"/>
      <c r="F107" s="77"/>
      <c r="G107" s="77"/>
      <c r="H107" s="77"/>
      <c r="I107" s="77"/>
    </row>
    <row r="108" spans="1:9" ht="15" customHeight="1" x14ac:dyDescent="0.3">
      <c r="A108" s="53"/>
      <c r="B108" s="78" t="s">
        <v>50</v>
      </c>
      <c r="C108" s="54"/>
      <c r="D108" s="65"/>
      <c r="E108" s="54"/>
      <c r="F108" s="77"/>
      <c r="G108" s="77"/>
      <c r="H108" s="77"/>
      <c r="I108" s="77"/>
    </row>
    <row r="109" spans="1:9" ht="15" customHeight="1" thickBot="1" x14ac:dyDescent="0.35">
      <c r="A109" s="53" t="s">
        <v>51</v>
      </c>
      <c r="B109" s="51"/>
      <c r="C109" s="54"/>
      <c r="D109" s="55">
        <f>+D105</f>
        <v>37000</v>
      </c>
      <c r="E109" s="54"/>
      <c r="F109" s="77"/>
      <c r="G109" s="77"/>
      <c r="H109" s="77"/>
      <c r="I109" s="77"/>
    </row>
    <row r="110" spans="1:9" ht="15" customHeight="1" thickTop="1" x14ac:dyDescent="0.3">
      <c r="A110" s="53" t="s">
        <v>52</v>
      </c>
      <c r="B110" s="51"/>
      <c r="C110" s="54"/>
      <c r="D110" s="54"/>
      <c r="E110" s="56">
        <f>+E105</f>
        <v>37000</v>
      </c>
      <c r="F110" s="77"/>
      <c r="G110" s="77"/>
      <c r="H110" s="77"/>
      <c r="I110" s="77"/>
    </row>
    <row r="111" spans="1:9" ht="15" customHeight="1" x14ac:dyDescent="0.3">
      <c r="A111" s="53" t="s">
        <v>53</v>
      </c>
      <c r="B111" s="51"/>
      <c r="C111" s="68"/>
      <c r="D111" s="68" t="s">
        <v>99</v>
      </c>
      <c r="E111" s="54"/>
      <c r="F111" s="77"/>
      <c r="G111" s="77"/>
      <c r="H111" s="77"/>
      <c r="I111" s="77"/>
    </row>
    <row r="112" spans="1:9" ht="15" customHeight="1" x14ac:dyDescent="0.3">
      <c r="A112" s="53" t="s">
        <v>54</v>
      </c>
      <c r="B112" s="51"/>
      <c r="C112" s="68"/>
      <c r="D112" s="68" t="s">
        <v>99</v>
      </c>
      <c r="E112" s="54"/>
      <c r="F112" s="77"/>
      <c r="G112" s="77"/>
      <c r="H112" s="77"/>
      <c r="I112" s="77"/>
    </row>
    <row r="113" spans="1:9" ht="15" customHeight="1" x14ac:dyDescent="0.3">
      <c r="A113" s="53" t="s">
        <v>56</v>
      </c>
      <c r="B113" s="41" t="s">
        <v>135</v>
      </c>
      <c r="C113" s="140"/>
      <c r="D113" s="141"/>
      <c r="E113" s="140"/>
      <c r="F113" s="142"/>
      <c r="G113" s="77"/>
      <c r="H113" s="77"/>
      <c r="I113" s="77"/>
    </row>
    <row r="114" spans="1:9" ht="15" customHeight="1" x14ac:dyDescent="0.3">
      <c r="A114" s="58"/>
      <c r="B114" s="1" t="s">
        <v>136</v>
      </c>
      <c r="C114" s="140"/>
      <c r="D114" s="140"/>
      <c r="E114" s="140">
        <f>-E110*0.3</f>
        <v>-11100</v>
      </c>
      <c r="F114" s="143">
        <f>-E114</f>
        <v>11100</v>
      </c>
      <c r="G114" s="77"/>
      <c r="H114" s="77"/>
      <c r="I114" s="77"/>
    </row>
    <row r="115" spans="1:9" ht="15" customHeight="1" x14ac:dyDescent="0.3">
      <c r="A115" s="59" t="s">
        <v>91</v>
      </c>
      <c r="B115" s="60"/>
      <c r="C115" s="61"/>
      <c r="D115" s="61"/>
      <c r="E115" s="62">
        <f>SUM(E110:E114)</f>
        <v>25900</v>
      </c>
      <c r="F115" s="77"/>
      <c r="G115" s="77"/>
      <c r="H115" s="77"/>
      <c r="I115" s="77"/>
    </row>
    <row r="116" spans="1:9" ht="15" customHeight="1" x14ac:dyDescent="0.3">
      <c r="A116" s="51"/>
      <c r="B116" s="51"/>
      <c r="C116" s="54"/>
      <c r="D116" s="54"/>
      <c r="E116" s="103"/>
      <c r="F116" s="108"/>
      <c r="G116" s="77"/>
      <c r="H116" s="77"/>
      <c r="I116" s="77"/>
    </row>
    <row r="117" spans="1:9" ht="15" customHeight="1" x14ac:dyDescent="0.3">
      <c r="A117" s="43"/>
      <c r="B117" s="43"/>
      <c r="C117" s="65"/>
      <c r="D117" s="65"/>
      <c r="E117" s="65"/>
      <c r="F117" s="77"/>
      <c r="G117" s="77"/>
      <c r="H117" s="77"/>
      <c r="I117" s="77"/>
    </row>
    <row r="118" spans="1:9" ht="15" customHeight="1" x14ac:dyDescent="0.3">
      <c r="A118" s="126" t="s">
        <v>63</v>
      </c>
      <c r="B118" s="46"/>
      <c r="C118" s="47"/>
      <c r="D118" s="48"/>
      <c r="E118" s="47"/>
      <c r="F118" s="77"/>
      <c r="G118" s="77"/>
      <c r="H118" s="77"/>
      <c r="I118" s="77"/>
    </row>
    <row r="119" spans="1:9" ht="15" customHeight="1" x14ac:dyDescent="0.3">
      <c r="A119" s="53" t="s">
        <v>90</v>
      </c>
      <c r="B119" s="51"/>
      <c r="C119" s="52"/>
      <c r="D119" s="52"/>
      <c r="E119" s="54">
        <v>0</v>
      </c>
      <c r="F119" s="77"/>
      <c r="G119" s="77"/>
      <c r="H119" s="77"/>
      <c r="I119" s="77"/>
    </row>
    <row r="120" spans="1:9" ht="15" customHeight="1" x14ac:dyDescent="0.3">
      <c r="A120" s="53" t="s">
        <v>47</v>
      </c>
      <c r="B120" s="51"/>
      <c r="C120" s="52"/>
      <c r="D120" s="54"/>
      <c r="E120" s="54"/>
      <c r="F120" s="77"/>
      <c r="G120" s="77"/>
      <c r="H120" s="77"/>
      <c r="I120" s="77"/>
    </row>
    <row r="121" spans="1:9" ht="15" customHeight="1" x14ac:dyDescent="0.3">
      <c r="A121" s="53" t="s">
        <v>48</v>
      </c>
      <c r="B121" s="51"/>
      <c r="C121" s="54"/>
      <c r="D121" s="54"/>
      <c r="E121" s="54"/>
      <c r="F121" s="77"/>
      <c r="G121" s="77"/>
      <c r="H121" s="77"/>
      <c r="I121" s="77"/>
    </row>
    <row r="122" spans="1:9" ht="15" customHeight="1" x14ac:dyDescent="0.3">
      <c r="A122" s="53"/>
      <c r="B122" s="51" t="s">
        <v>49</v>
      </c>
      <c r="C122" s="54">
        <v>20000</v>
      </c>
      <c r="D122" s="54"/>
      <c r="E122" s="54"/>
      <c r="F122" s="77"/>
      <c r="G122" s="77"/>
      <c r="H122" s="77"/>
      <c r="I122" s="77"/>
    </row>
    <row r="123" spans="1:9" ht="15" customHeight="1" x14ac:dyDescent="0.3">
      <c r="A123" s="53"/>
      <c r="B123" s="74" t="s">
        <v>50</v>
      </c>
      <c r="C123" s="54">
        <v>3000</v>
      </c>
      <c r="D123" s="54">
        <f>-C123</f>
        <v>-3000</v>
      </c>
      <c r="E123" s="54">
        <f>+D123</f>
        <v>-3000</v>
      </c>
      <c r="F123" s="77"/>
      <c r="G123" s="77"/>
      <c r="H123" s="77"/>
      <c r="I123" s="77"/>
    </row>
    <row r="124" spans="1:9" ht="15" customHeight="1" thickBot="1" x14ac:dyDescent="0.35">
      <c r="A124" s="53" t="s">
        <v>51</v>
      </c>
      <c r="B124" s="51"/>
      <c r="C124" s="54"/>
      <c r="D124" s="55">
        <v>0</v>
      </c>
      <c r="E124" s="54"/>
      <c r="F124" s="77"/>
      <c r="G124" s="77"/>
      <c r="H124" s="77"/>
      <c r="I124" s="77"/>
    </row>
    <row r="125" spans="1:9" ht="15" customHeight="1" thickTop="1" x14ac:dyDescent="0.3">
      <c r="A125" s="53" t="s">
        <v>52</v>
      </c>
      <c r="B125" s="51"/>
      <c r="C125" s="54"/>
      <c r="D125" s="54"/>
      <c r="E125" s="56">
        <f>SUM(E119:E124)</f>
        <v>-3000</v>
      </c>
      <c r="F125" s="77"/>
      <c r="G125" s="77"/>
      <c r="H125" s="77"/>
      <c r="I125" s="77"/>
    </row>
    <row r="126" spans="1:9" ht="15" customHeight="1" x14ac:dyDescent="0.3">
      <c r="A126" s="83" t="s">
        <v>53</v>
      </c>
      <c r="B126" s="47"/>
      <c r="C126" s="104"/>
      <c r="D126" s="85" t="s">
        <v>83</v>
      </c>
      <c r="E126" s="73"/>
      <c r="F126" s="101"/>
      <c r="G126" s="77"/>
      <c r="H126" s="77"/>
      <c r="I126" s="77"/>
    </row>
    <row r="127" spans="1:9" ht="15" customHeight="1" x14ac:dyDescent="0.3">
      <c r="A127" s="59"/>
      <c r="B127" s="87" t="s">
        <v>85</v>
      </c>
      <c r="C127" s="105"/>
      <c r="D127" s="61"/>
      <c r="E127" s="88">
        <f>-E125</f>
        <v>3000</v>
      </c>
      <c r="F127" s="101"/>
      <c r="G127" s="77"/>
      <c r="H127" s="77">
        <f>E127</f>
        <v>3000</v>
      </c>
      <c r="I127" s="77"/>
    </row>
    <row r="128" spans="1:9" ht="15" customHeight="1" x14ac:dyDescent="0.3">
      <c r="A128" s="53" t="s">
        <v>54</v>
      </c>
      <c r="B128" s="51"/>
      <c r="D128" s="54" t="s">
        <v>55</v>
      </c>
      <c r="E128" s="54"/>
      <c r="F128" s="77"/>
      <c r="G128" s="77"/>
      <c r="H128" s="77"/>
      <c r="I128" s="77"/>
    </row>
    <row r="129" spans="1:9" ht="15" customHeight="1" x14ac:dyDescent="0.3">
      <c r="A129" s="53" t="s">
        <v>56</v>
      </c>
      <c r="B129" s="41" t="s">
        <v>135</v>
      </c>
      <c r="C129" s="54"/>
      <c r="D129" s="54"/>
      <c r="E129" s="54"/>
      <c r="F129" s="77"/>
      <c r="G129" s="77"/>
      <c r="H129" s="77"/>
      <c r="I129" s="77"/>
    </row>
    <row r="130" spans="1:9" ht="15" customHeight="1" x14ac:dyDescent="0.3">
      <c r="A130" s="58"/>
      <c r="B130" s="1" t="s">
        <v>136</v>
      </c>
      <c r="C130" s="54"/>
      <c r="D130" s="54"/>
      <c r="E130" s="54">
        <f>-D120</f>
        <v>0</v>
      </c>
      <c r="F130" s="135"/>
      <c r="G130" s="77"/>
      <c r="H130" s="77"/>
      <c r="I130" s="77"/>
    </row>
    <row r="131" spans="1:9" ht="15" customHeight="1" x14ac:dyDescent="0.3">
      <c r="A131" s="59" t="s">
        <v>91</v>
      </c>
      <c r="B131" s="60"/>
      <c r="C131" s="61"/>
      <c r="D131" s="61"/>
      <c r="E131" s="62">
        <f>SUM(E125:E130)</f>
        <v>0</v>
      </c>
      <c r="F131" s="77"/>
      <c r="G131" s="77"/>
      <c r="H131" s="77"/>
      <c r="I131" s="77"/>
    </row>
    <row r="132" spans="1:9" ht="15" customHeight="1" x14ac:dyDescent="0.3">
      <c r="A132" s="43"/>
      <c r="B132" s="43"/>
      <c r="C132" s="65"/>
      <c r="D132" s="65"/>
      <c r="E132" s="65"/>
      <c r="F132" s="77"/>
      <c r="G132" s="77"/>
      <c r="H132" s="77"/>
      <c r="I132" s="77"/>
    </row>
    <row r="133" spans="1:9" ht="15" customHeight="1" x14ac:dyDescent="0.3">
      <c r="A133" s="50" t="s">
        <v>71</v>
      </c>
      <c r="B133" s="51"/>
      <c r="C133" s="54"/>
      <c r="D133" s="54"/>
      <c r="E133" s="54"/>
      <c r="F133" s="77"/>
      <c r="G133" s="77"/>
      <c r="H133" s="77"/>
      <c r="I133" s="77"/>
    </row>
    <row r="134" spans="1:9" ht="15" customHeight="1" x14ac:dyDescent="0.3">
      <c r="A134" s="63" t="s">
        <v>118</v>
      </c>
      <c r="B134" s="51"/>
      <c r="C134" s="54"/>
      <c r="D134" s="54"/>
      <c r="E134" s="54"/>
      <c r="F134" s="77"/>
      <c r="G134" s="77"/>
      <c r="H134" s="77"/>
      <c r="I134" s="77"/>
    </row>
    <row r="135" spans="1:9" ht="15" customHeight="1" x14ac:dyDescent="0.3">
      <c r="A135" s="51" t="s">
        <v>57</v>
      </c>
      <c r="B135" s="51"/>
      <c r="C135" s="54"/>
      <c r="D135" s="54"/>
      <c r="E135" s="54">
        <f>+C123</f>
        <v>3000</v>
      </c>
      <c r="F135" s="77"/>
      <c r="G135" s="77"/>
      <c r="H135" s="77"/>
      <c r="I135" s="77"/>
    </row>
    <row r="136" spans="1:9" ht="15" customHeight="1" x14ac:dyDescent="0.3">
      <c r="A136" s="51" t="s">
        <v>58</v>
      </c>
      <c r="B136" s="51"/>
      <c r="C136" s="54"/>
      <c r="D136" s="54"/>
      <c r="E136" s="54">
        <f>-C122</f>
        <v>-20000</v>
      </c>
      <c r="F136" s="77"/>
      <c r="G136" s="77"/>
      <c r="H136" s="77"/>
      <c r="I136" s="77"/>
    </row>
    <row r="137" spans="1:9" ht="15" customHeight="1" x14ac:dyDescent="0.3">
      <c r="A137" s="51" t="s">
        <v>59</v>
      </c>
      <c r="B137" s="51"/>
      <c r="C137" s="54"/>
      <c r="D137" s="54"/>
      <c r="E137" s="56">
        <f>+E135+E136</f>
        <v>-17000</v>
      </c>
      <c r="F137" s="77"/>
      <c r="G137" s="77"/>
      <c r="H137" s="77"/>
      <c r="I137" s="77"/>
    </row>
    <row r="138" spans="1:9" ht="15" customHeight="1" thickBot="1" x14ac:dyDescent="0.35">
      <c r="A138" s="51" t="s">
        <v>72</v>
      </c>
      <c r="B138" s="51"/>
      <c r="C138" s="54"/>
      <c r="D138" s="54"/>
      <c r="E138" s="64">
        <f>+E137/2</f>
        <v>-8500</v>
      </c>
      <c r="F138" s="108" t="s">
        <v>95</v>
      </c>
      <c r="G138" s="77"/>
      <c r="H138" s="77"/>
      <c r="I138" s="77"/>
    </row>
    <row r="139" spans="1:9" ht="15" customHeight="1" thickTop="1" x14ac:dyDescent="0.3">
      <c r="A139" s="43"/>
      <c r="B139" s="43"/>
      <c r="C139" s="65"/>
      <c r="D139" s="65"/>
      <c r="E139" s="65"/>
      <c r="F139" s="77"/>
      <c r="G139" s="77"/>
      <c r="H139" s="77"/>
      <c r="I139" s="77"/>
    </row>
    <row r="140" spans="1:9" ht="15" customHeight="1" x14ac:dyDescent="0.3">
      <c r="A140" s="43"/>
      <c r="B140" s="43"/>
      <c r="C140" s="65"/>
      <c r="D140" s="65"/>
      <c r="E140" s="65"/>
      <c r="F140" s="77"/>
      <c r="G140" s="77"/>
      <c r="H140" s="77"/>
      <c r="I140" s="77"/>
    </row>
    <row r="141" spans="1:9" ht="15" customHeight="1" x14ac:dyDescent="0.3">
      <c r="A141" s="126" t="s">
        <v>100</v>
      </c>
      <c r="B141" s="46"/>
      <c r="C141" s="47"/>
      <c r="D141" s="48"/>
      <c r="E141" s="47"/>
      <c r="F141" s="77"/>
      <c r="G141" s="77"/>
      <c r="H141" s="77"/>
      <c r="I141" s="77"/>
    </row>
    <row r="142" spans="1:9" ht="15" customHeight="1" x14ac:dyDescent="0.3">
      <c r="A142" s="53" t="s">
        <v>90</v>
      </c>
      <c r="B142" s="51"/>
      <c r="C142" s="52"/>
      <c r="D142" s="52"/>
      <c r="E142" s="54">
        <v>0</v>
      </c>
      <c r="F142" s="77"/>
      <c r="G142" s="77"/>
      <c r="H142" s="77"/>
      <c r="I142" s="77"/>
    </row>
    <row r="143" spans="1:9" ht="15" customHeight="1" x14ac:dyDescent="0.3">
      <c r="A143" s="53" t="s">
        <v>47</v>
      </c>
      <c r="B143" s="51"/>
      <c r="C143" s="52"/>
      <c r="D143" s="54">
        <v>4500</v>
      </c>
      <c r="E143" s="54">
        <f>+D143</f>
        <v>4500</v>
      </c>
      <c r="F143" s="77"/>
      <c r="G143" s="77"/>
      <c r="H143" s="77"/>
      <c r="I143" s="77"/>
    </row>
    <row r="144" spans="1:9" ht="15" customHeight="1" x14ac:dyDescent="0.3">
      <c r="A144" s="53" t="s">
        <v>48</v>
      </c>
      <c r="B144" s="51"/>
      <c r="C144" s="54"/>
      <c r="D144" s="54"/>
      <c r="E144" s="54"/>
      <c r="F144" s="77"/>
      <c r="G144" s="77"/>
      <c r="H144" s="77"/>
      <c r="I144" s="77"/>
    </row>
    <row r="145" spans="1:9" ht="15" customHeight="1" x14ac:dyDescent="0.3">
      <c r="A145" s="53"/>
      <c r="B145" s="51" t="s">
        <v>49</v>
      </c>
      <c r="C145" s="54"/>
      <c r="D145" s="54"/>
      <c r="E145" s="54"/>
      <c r="F145" s="77"/>
      <c r="G145" s="77"/>
      <c r="H145" s="77"/>
      <c r="I145" s="77"/>
    </row>
    <row r="146" spans="1:9" ht="15" customHeight="1" x14ac:dyDescent="0.3">
      <c r="A146" s="53"/>
      <c r="B146" s="51" t="s">
        <v>50</v>
      </c>
      <c r="C146" s="54"/>
      <c r="D146" s="54"/>
      <c r="E146" s="54"/>
      <c r="F146" s="77"/>
      <c r="G146" s="77"/>
      <c r="H146" s="77"/>
      <c r="I146" s="77"/>
    </row>
    <row r="147" spans="1:9" ht="15" customHeight="1" thickBot="1" x14ac:dyDescent="0.35">
      <c r="A147" s="53" t="s">
        <v>51</v>
      </c>
      <c r="B147" s="51"/>
      <c r="C147" s="54"/>
      <c r="D147" s="55">
        <f>SUM(D143:D146)</f>
        <v>4500</v>
      </c>
      <c r="E147" s="54"/>
      <c r="F147" s="77"/>
      <c r="G147" s="77"/>
      <c r="H147" s="77"/>
      <c r="I147" s="77"/>
    </row>
    <row r="148" spans="1:9" ht="15" customHeight="1" thickTop="1" x14ac:dyDescent="0.3">
      <c r="A148" s="53" t="s">
        <v>52</v>
      </c>
      <c r="B148" s="51"/>
      <c r="C148" s="54"/>
      <c r="D148" s="54"/>
      <c r="E148" s="56">
        <f>SUM(E142:E147)</f>
        <v>4500</v>
      </c>
      <c r="F148" s="77"/>
      <c r="G148" s="77"/>
      <c r="H148" s="77"/>
      <c r="I148" s="77"/>
    </row>
    <row r="149" spans="1:9" ht="15" customHeight="1" x14ac:dyDescent="0.3">
      <c r="A149" s="53" t="s">
        <v>53</v>
      </c>
      <c r="B149" s="51"/>
      <c r="D149" s="54" t="s">
        <v>55</v>
      </c>
      <c r="E149" s="54"/>
      <c r="F149" s="77"/>
      <c r="G149" s="77"/>
      <c r="H149" s="77"/>
      <c r="I149" s="77"/>
    </row>
    <row r="150" spans="1:9" ht="15" customHeight="1" x14ac:dyDescent="0.3">
      <c r="A150" s="53" t="s">
        <v>54</v>
      </c>
      <c r="B150" s="51"/>
      <c r="D150" s="54" t="s">
        <v>55</v>
      </c>
      <c r="E150" s="54"/>
      <c r="F150" s="77"/>
      <c r="G150" s="77"/>
      <c r="H150" s="77"/>
      <c r="I150" s="77"/>
    </row>
    <row r="151" spans="1:9" ht="15" customHeight="1" x14ac:dyDescent="0.3">
      <c r="A151" s="53" t="s">
        <v>56</v>
      </c>
      <c r="B151" s="41" t="s">
        <v>135</v>
      </c>
      <c r="C151" s="54"/>
      <c r="D151" s="54"/>
      <c r="E151" s="54"/>
      <c r="F151" s="77"/>
      <c r="G151" s="77"/>
      <c r="H151" s="77"/>
      <c r="I151" s="77"/>
    </row>
    <row r="152" spans="1:9" ht="15" customHeight="1" x14ac:dyDescent="0.35">
      <c r="A152" s="127" t="s">
        <v>103</v>
      </c>
      <c r="B152" s="50"/>
      <c r="C152" s="54"/>
      <c r="D152" s="54"/>
      <c r="E152" s="54"/>
      <c r="F152" s="77"/>
      <c r="G152" s="77"/>
      <c r="H152" s="77"/>
      <c r="I152" s="77"/>
    </row>
    <row r="153" spans="1:9" ht="15" customHeight="1" x14ac:dyDescent="0.3">
      <c r="A153" s="129"/>
      <c r="B153" s="121" t="s">
        <v>139</v>
      </c>
      <c r="C153" s="62"/>
      <c r="D153" s="62"/>
      <c r="E153" s="124">
        <f>-D147/5</f>
        <v>-900</v>
      </c>
      <c r="F153" s="107">
        <f>-E153</f>
        <v>900</v>
      </c>
      <c r="G153" s="77"/>
      <c r="H153" s="77"/>
      <c r="I153" s="77"/>
    </row>
    <row r="154" spans="1:9" ht="15" customHeight="1" x14ac:dyDescent="0.3">
      <c r="A154" s="59" t="s">
        <v>91</v>
      </c>
      <c r="B154" s="60"/>
      <c r="C154" s="61"/>
      <c r="D154" s="61"/>
      <c r="E154" s="61">
        <f>SUM(E148:E153)</f>
        <v>3600</v>
      </c>
      <c r="F154" s="107"/>
      <c r="G154" s="77"/>
      <c r="H154" s="77"/>
      <c r="I154" s="77"/>
    </row>
    <row r="155" spans="1:9" ht="15" customHeight="1" x14ac:dyDescent="0.3">
      <c r="A155" s="43"/>
      <c r="B155" s="43"/>
      <c r="C155" s="65"/>
      <c r="D155" s="65"/>
      <c r="E155" s="65"/>
      <c r="F155" s="77"/>
      <c r="G155" s="77"/>
      <c r="H155" s="77"/>
      <c r="I155" s="77"/>
    </row>
    <row r="156" spans="1:9" ht="15" customHeight="1" x14ac:dyDescent="0.3">
      <c r="A156" s="43"/>
      <c r="B156" s="43"/>
      <c r="C156" s="65"/>
      <c r="D156" s="65"/>
      <c r="E156" s="65"/>
      <c r="F156" s="77"/>
      <c r="G156" s="77"/>
      <c r="H156" s="77"/>
      <c r="I156" s="77"/>
    </row>
    <row r="157" spans="1:9" ht="15" customHeight="1" x14ac:dyDescent="0.3">
      <c r="A157" s="126" t="s">
        <v>101</v>
      </c>
      <c r="B157" s="46"/>
      <c r="C157" s="47"/>
      <c r="D157" s="48"/>
      <c r="E157" s="47"/>
      <c r="F157" s="77"/>
      <c r="G157" s="77"/>
      <c r="H157" s="77"/>
      <c r="I157" s="77"/>
    </row>
    <row r="158" spans="1:9" ht="15" customHeight="1" x14ac:dyDescent="0.3">
      <c r="A158" s="53" t="s">
        <v>90</v>
      </c>
      <c r="B158" s="51"/>
      <c r="C158" s="52"/>
      <c r="D158" s="52"/>
      <c r="E158" s="54">
        <v>0</v>
      </c>
      <c r="F158" s="77"/>
      <c r="G158" s="77"/>
      <c r="H158" s="77"/>
      <c r="I158" s="77"/>
    </row>
    <row r="159" spans="1:9" ht="15" customHeight="1" x14ac:dyDescent="0.3">
      <c r="A159" s="120" t="s">
        <v>47</v>
      </c>
      <c r="B159" s="121"/>
      <c r="C159" s="134" t="s">
        <v>104</v>
      </c>
      <c r="D159" s="54">
        <v>80000</v>
      </c>
      <c r="E159" s="54">
        <f>+D159</f>
        <v>80000</v>
      </c>
      <c r="F159" s="77"/>
      <c r="G159" s="77"/>
      <c r="H159" s="77"/>
      <c r="I159" s="77"/>
    </row>
    <row r="160" spans="1:9" ht="15" customHeight="1" x14ac:dyDescent="0.3">
      <c r="A160" s="53" t="s">
        <v>48</v>
      </c>
      <c r="B160" s="51"/>
      <c r="C160" s="54"/>
      <c r="D160" s="54"/>
      <c r="E160" s="54"/>
      <c r="F160" s="77"/>
      <c r="G160" s="77"/>
      <c r="H160" s="77"/>
      <c r="I160" s="77"/>
    </row>
    <row r="161" spans="1:9" ht="15" customHeight="1" x14ac:dyDescent="0.3">
      <c r="A161" s="53"/>
      <c r="B161" s="51" t="s">
        <v>49</v>
      </c>
      <c r="C161" s="54"/>
      <c r="D161" s="54"/>
      <c r="E161" s="54"/>
      <c r="F161" s="77"/>
      <c r="G161" s="77"/>
      <c r="H161" s="77"/>
      <c r="I161" s="77"/>
    </row>
    <row r="162" spans="1:9" ht="15" customHeight="1" x14ac:dyDescent="0.3">
      <c r="A162" s="53"/>
      <c r="B162" s="51" t="s">
        <v>50</v>
      </c>
      <c r="C162" s="54"/>
      <c r="D162" s="54"/>
      <c r="E162" s="54"/>
      <c r="F162" s="77"/>
      <c r="G162" s="77"/>
      <c r="H162" s="77"/>
      <c r="I162" s="77"/>
    </row>
    <row r="163" spans="1:9" ht="15" customHeight="1" thickBot="1" x14ac:dyDescent="0.35">
      <c r="A163" s="53" t="s">
        <v>51</v>
      </c>
      <c r="B163" s="51"/>
      <c r="C163" s="54"/>
      <c r="D163" s="55">
        <f>SUM(D159:D162)</f>
        <v>80000</v>
      </c>
      <c r="E163" s="54"/>
      <c r="F163" s="77"/>
      <c r="G163" s="77"/>
      <c r="H163" s="77"/>
      <c r="I163" s="77"/>
    </row>
    <row r="164" spans="1:9" ht="15" customHeight="1" thickTop="1" x14ac:dyDescent="0.3">
      <c r="A164" s="53" t="s">
        <v>52</v>
      </c>
      <c r="B164" s="51"/>
      <c r="C164" s="54"/>
      <c r="D164" s="54"/>
      <c r="E164" s="56">
        <f>SUM(E158:E163)</f>
        <v>80000</v>
      </c>
      <c r="F164" s="77"/>
      <c r="G164" s="77"/>
      <c r="H164" s="77"/>
      <c r="I164" s="77"/>
    </row>
    <row r="165" spans="1:9" ht="15" customHeight="1" x14ac:dyDescent="0.3">
      <c r="A165" s="53" t="s">
        <v>53</v>
      </c>
      <c r="B165" s="51"/>
      <c r="D165" s="54" t="s">
        <v>55</v>
      </c>
      <c r="E165" s="54"/>
      <c r="F165" s="77"/>
      <c r="G165" s="77"/>
      <c r="H165" s="77"/>
      <c r="I165" s="77"/>
    </row>
    <row r="166" spans="1:9" ht="15" customHeight="1" x14ac:dyDescent="0.3">
      <c r="A166" s="53" t="s">
        <v>54</v>
      </c>
      <c r="B166" s="51"/>
      <c r="D166" s="54" t="s">
        <v>55</v>
      </c>
      <c r="E166" s="54"/>
      <c r="F166" s="77"/>
      <c r="G166" s="77"/>
      <c r="H166" s="77"/>
      <c r="I166" s="77"/>
    </row>
    <row r="167" spans="1:9" ht="15" customHeight="1" x14ac:dyDescent="0.3">
      <c r="A167" s="53" t="s">
        <v>56</v>
      </c>
      <c r="B167" s="41" t="s">
        <v>135</v>
      </c>
      <c r="C167" s="54"/>
      <c r="D167" s="54"/>
      <c r="E167" s="54"/>
      <c r="F167" s="77"/>
      <c r="G167" s="77"/>
      <c r="H167" s="77"/>
      <c r="I167" s="77"/>
    </row>
    <row r="168" spans="1:9" ht="15" customHeight="1" x14ac:dyDescent="0.35">
      <c r="A168" s="127" t="s">
        <v>102</v>
      </c>
      <c r="B168" s="50"/>
      <c r="C168" s="54"/>
      <c r="D168" s="54"/>
      <c r="E168" s="54"/>
      <c r="F168" s="77"/>
      <c r="G168" s="77"/>
      <c r="H168" s="77"/>
      <c r="I168" s="77"/>
    </row>
    <row r="169" spans="1:9" ht="15" customHeight="1" x14ac:dyDescent="0.3">
      <c r="A169" s="129"/>
      <c r="B169" s="121" t="s">
        <v>140</v>
      </c>
      <c r="C169" s="62"/>
      <c r="D169" s="62"/>
      <c r="E169" s="124">
        <f>-(D163/96*3)</f>
        <v>-2500</v>
      </c>
      <c r="F169" s="125">
        <f>-E169</f>
        <v>2500</v>
      </c>
      <c r="G169" s="77"/>
      <c r="H169" s="77"/>
      <c r="I169" s="77"/>
    </row>
    <row r="170" spans="1:9" ht="15" customHeight="1" x14ac:dyDescent="0.3">
      <c r="A170" s="59" t="s">
        <v>91</v>
      </c>
      <c r="B170" s="60"/>
      <c r="C170" s="61"/>
      <c r="D170" s="61"/>
      <c r="E170" s="61">
        <f>SUM(E164:E169)</f>
        <v>77500</v>
      </c>
      <c r="F170" s="125"/>
      <c r="G170" s="77"/>
      <c r="H170" s="77"/>
      <c r="I170" s="77"/>
    </row>
    <row r="171" spans="1:9" ht="15" customHeight="1" x14ac:dyDescent="0.3">
      <c r="A171" s="51"/>
      <c r="B171" s="51"/>
      <c r="C171" s="54"/>
      <c r="D171" s="54"/>
      <c r="E171" s="54"/>
      <c r="F171" s="125"/>
      <c r="G171" s="77"/>
      <c r="H171" s="77"/>
      <c r="I171" s="77"/>
    </row>
    <row r="172" spans="1:9" ht="15" customHeight="1" x14ac:dyDescent="0.3">
      <c r="A172" s="51"/>
      <c r="B172" s="51"/>
      <c r="C172" s="54"/>
      <c r="D172" s="54"/>
      <c r="E172" s="103"/>
      <c r="F172" s="77"/>
      <c r="G172" s="77"/>
      <c r="H172" s="77"/>
      <c r="I172" s="77"/>
    </row>
    <row r="173" spans="1:9" ht="15" customHeight="1" x14ac:dyDescent="0.3">
      <c r="A173" s="126" t="s">
        <v>64</v>
      </c>
      <c r="B173" s="46"/>
      <c r="C173" s="47"/>
      <c r="D173" s="48"/>
      <c r="E173" s="82"/>
      <c r="F173" s="101"/>
      <c r="G173" s="77"/>
      <c r="H173" s="77"/>
      <c r="I173" s="77"/>
    </row>
    <row r="174" spans="1:9" ht="15" customHeight="1" x14ac:dyDescent="0.35">
      <c r="A174" s="119" t="s">
        <v>105</v>
      </c>
      <c r="B174" s="50"/>
      <c r="C174" s="51"/>
      <c r="D174" s="52"/>
      <c r="E174" s="130"/>
      <c r="F174" s="101"/>
      <c r="G174" s="77"/>
      <c r="H174" s="77"/>
      <c r="I174" s="77"/>
    </row>
    <row r="175" spans="1:9" ht="15" customHeight="1" x14ac:dyDescent="0.3">
      <c r="A175" s="53" t="s">
        <v>90</v>
      </c>
      <c r="B175" s="51"/>
      <c r="C175" s="52"/>
      <c r="D175" s="52"/>
      <c r="E175" s="80">
        <v>0</v>
      </c>
      <c r="F175" s="101"/>
      <c r="G175" s="77"/>
      <c r="H175" s="77"/>
      <c r="I175" s="77"/>
    </row>
    <row r="176" spans="1:9" ht="15" customHeight="1" x14ac:dyDescent="0.3">
      <c r="A176" s="53" t="s">
        <v>47</v>
      </c>
      <c r="B176" s="51"/>
      <c r="C176" s="52"/>
      <c r="D176" s="54">
        <v>25000</v>
      </c>
      <c r="E176" s="80">
        <f>+D176</f>
        <v>25000</v>
      </c>
      <c r="F176" s="101"/>
      <c r="G176" s="77"/>
      <c r="H176" s="77"/>
      <c r="I176" s="77"/>
    </row>
    <row r="177" spans="1:9" ht="15" customHeight="1" x14ac:dyDescent="0.3">
      <c r="A177" s="53" t="s">
        <v>48</v>
      </c>
      <c r="B177" s="51"/>
      <c r="C177" s="54"/>
      <c r="D177" s="54"/>
      <c r="E177" s="80"/>
      <c r="F177" s="101"/>
      <c r="G177" s="77"/>
      <c r="H177" s="77"/>
      <c r="I177" s="77"/>
    </row>
    <row r="178" spans="1:9" ht="15" customHeight="1" x14ac:dyDescent="0.3">
      <c r="A178" s="53"/>
      <c r="B178" s="51" t="s">
        <v>49</v>
      </c>
      <c r="C178" s="54"/>
      <c r="D178" s="54"/>
      <c r="E178" s="80"/>
      <c r="F178" s="101"/>
      <c r="G178" s="77"/>
      <c r="H178" s="77"/>
      <c r="I178" s="77"/>
    </row>
    <row r="179" spans="1:9" ht="15" customHeight="1" x14ac:dyDescent="0.3">
      <c r="A179" s="53"/>
      <c r="B179" s="78" t="s">
        <v>50</v>
      </c>
      <c r="C179" s="54"/>
      <c r="D179" s="54"/>
      <c r="E179" s="80"/>
      <c r="F179" s="101"/>
      <c r="G179" s="77"/>
      <c r="H179" s="77"/>
      <c r="I179" s="77"/>
    </row>
    <row r="180" spans="1:9" ht="15" customHeight="1" thickBot="1" x14ac:dyDescent="0.35">
      <c r="A180" s="53" t="s">
        <v>51</v>
      </c>
      <c r="B180" s="51"/>
      <c r="C180" s="54"/>
      <c r="D180" s="55">
        <f>SUM(D176:D179)</f>
        <v>25000</v>
      </c>
      <c r="E180" s="80"/>
      <c r="F180" s="101"/>
      <c r="G180" s="77"/>
      <c r="H180" s="77"/>
      <c r="I180" s="77"/>
    </row>
    <row r="181" spans="1:9" ht="15" customHeight="1" thickTop="1" x14ac:dyDescent="0.3">
      <c r="A181" s="53" t="s">
        <v>52</v>
      </c>
      <c r="B181" s="51"/>
      <c r="C181" s="54"/>
      <c r="D181" s="54"/>
      <c r="E181" s="73">
        <f>SUM(E175:E180)</f>
        <v>25000</v>
      </c>
      <c r="F181" s="101"/>
      <c r="G181" s="77"/>
      <c r="H181" s="77"/>
      <c r="I181" s="77"/>
    </row>
    <row r="182" spans="1:9" ht="15" customHeight="1" x14ac:dyDescent="0.3">
      <c r="A182" s="53" t="s">
        <v>53</v>
      </c>
      <c r="B182" s="51"/>
      <c r="C182" s="54"/>
      <c r="D182" s="54" t="s">
        <v>55</v>
      </c>
      <c r="E182" s="80"/>
      <c r="F182" s="77"/>
      <c r="G182" s="77"/>
      <c r="H182" s="77"/>
      <c r="I182" s="77"/>
    </row>
    <row r="183" spans="1:9" ht="15" customHeight="1" x14ac:dyDescent="0.3">
      <c r="A183" s="53" t="s">
        <v>54</v>
      </c>
      <c r="B183" s="51"/>
      <c r="C183" s="54"/>
      <c r="D183" s="54" t="s">
        <v>55</v>
      </c>
      <c r="E183" s="80"/>
      <c r="F183" s="77"/>
      <c r="G183" s="77"/>
      <c r="H183" s="77"/>
      <c r="I183" s="77"/>
    </row>
    <row r="184" spans="1:9" ht="15" customHeight="1" x14ac:dyDescent="0.3">
      <c r="A184" s="53" t="s">
        <v>56</v>
      </c>
      <c r="B184" s="41" t="s">
        <v>135</v>
      </c>
      <c r="C184" s="140"/>
      <c r="D184" s="141"/>
      <c r="E184" s="140"/>
      <c r="F184" s="142"/>
      <c r="G184" s="77"/>
      <c r="H184" s="77"/>
      <c r="I184" s="77"/>
    </row>
    <row r="185" spans="1:9" ht="15" customHeight="1" x14ac:dyDescent="0.3">
      <c r="A185" s="58"/>
      <c r="B185" s="1" t="s">
        <v>136</v>
      </c>
      <c r="C185" s="140"/>
      <c r="D185" s="140"/>
      <c r="E185" s="140">
        <f>-E181*0.25</f>
        <v>-6250</v>
      </c>
      <c r="F185" s="143">
        <f>-E185</f>
        <v>6250</v>
      </c>
      <c r="G185" s="77"/>
      <c r="H185" s="77"/>
      <c r="I185" s="77"/>
    </row>
    <row r="186" spans="1:9" ht="15" customHeight="1" x14ac:dyDescent="0.3">
      <c r="A186" s="59" t="s">
        <v>91</v>
      </c>
      <c r="B186" s="105"/>
      <c r="C186" s="144"/>
      <c r="D186" s="144"/>
      <c r="E186" s="145">
        <f>SUM(E181:E185)</f>
        <v>18750</v>
      </c>
      <c r="F186" s="142"/>
      <c r="G186" s="77"/>
      <c r="H186" s="77"/>
      <c r="I186" s="77"/>
    </row>
    <row r="187" spans="1:9" ht="15" customHeight="1" x14ac:dyDescent="0.3">
      <c r="A187" s="70"/>
      <c r="B187" s="71"/>
      <c r="C187" s="71"/>
      <c r="D187" s="72"/>
      <c r="E187" s="72"/>
      <c r="F187" s="77"/>
      <c r="G187" s="77"/>
      <c r="H187" s="77"/>
      <c r="I187" s="77"/>
    </row>
    <row r="188" spans="1:9" ht="15" customHeight="1" x14ac:dyDescent="0.3">
      <c r="A188" s="70"/>
      <c r="B188" s="71"/>
      <c r="C188" s="71"/>
      <c r="D188" s="72"/>
      <c r="E188" s="72"/>
      <c r="F188" s="77"/>
      <c r="G188" s="77"/>
      <c r="H188" s="77"/>
      <c r="I188" s="77"/>
    </row>
    <row r="189" spans="1:9" ht="15" customHeight="1" x14ac:dyDescent="0.3">
      <c r="A189" s="126" t="s">
        <v>65</v>
      </c>
      <c r="B189" s="46"/>
      <c r="C189" s="47"/>
      <c r="D189" s="48"/>
      <c r="E189" s="47"/>
      <c r="F189" s="77"/>
      <c r="G189" s="77"/>
      <c r="H189" s="77"/>
      <c r="I189" s="77"/>
    </row>
    <row r="190" spans="1:9" ht="15" customHeight="1" x14ac:dyDescent="0.3">
      <c r="A190" s="53" t="s">
        <v>90</v>
      </c>
      <c r="B190" s="51"/>
      <c r="C190" s="52"/>
      <c r="D190" s="52"/>
      <c r="E190" s="54">
        <v>9100</v>
      </c>
      <c r="F190" s="77"/>
      <c r="G190" s="77"/>
      <c r="H190" s="77"/>
      <c r="I190" s="77"/>
    </row>
    <row r="191" spans="1:9" ht="15" customHeight="1" x14ac:dyDescent="0.3">
      <c r="A191" s="53" t="s">
        <v>47</v>
      </c>
      <c r="B191" s="51"/>
      <c r="C191" s="52"/>
      <c r="D191" s="54">
        <v>3500</v>
      </c>
      <c r="E191" s="54">
        <f>+D191</f>
        <v>3500</v>
      </c>
      <c r="F191" s="77"/>
      <c r="G191" s="77"/>
      <c r="H191" s="77"/>
      <c r="I191" s="77"/>
    </row>
    <row r="192" spans="1:9" ht="15" customHeight="1" x14ac:dyDescent="0.3">
      <c r="A192" s="53" t="s">
        <v>48</v>
      </c>
      <c r="B192" s="51"/>
      <c r="C192" s="54"/>
      <c r="D192" s="54"/>
      <c r="E192" s="54"/>
      <c r="F192" s="77"/>
      <c r="G192" s="77"/>
      <c r="H192" s="77"/>
      <c r="I192" s="77"/>
    </row>
    <row r="193" spans="1:9" ht="15" customHeight="1" x14ac:dyDescent="0.3">
      <c r="A193" s="53"/>
      <c r="B193" s="51" t="s">
        <v>49</v>
      </c>
      <c r="C193" s="54">
        <v>11000</v>
      </c>
      <c r="D193" s="54"/>
      <c r="E193" s="54"/>
      <c r="F193" s="77"/>
      <c r="G193" s="77"/>
      <c r="H193" s="77"/>
      <c r="I193" s="77"/>
    </row>
    <row r="194" spans="1:9" ht="15" customHeight="1" x14ac:dyDescent="0.3">
      <c r="A194" s="53"/>
      <c r="B194" s="74" t="s">
        <v>50</v>
      </c>
      <c r="C194" s="54">
        <v>4000</v>
      </c>
      <c r="D194" s="54">
        <f>-C194</f>
        <v>-4000</v>
      </c>
      <c r="E194" s="54">
        <f>+D194</f>
        <v>-4000</v>
      </c>
      <c r="F194" s="77"/>
      <c r="G194" s="77"/>
      <c r="H194" s="77"/>
      <c r="I194" s="77"/>
    </row>
    <row r="195" spans="1:9" ht="15" customHeight="1" thickBot="1" x14ac:dyDescent="0.35">
      <c r="A195" s="53" t="s">
        <v>51</v>
      </c>
      <c r="B195" s="51"/>
      <c r="C195" s="54"/>
      <c r="D195" s="55">
        <v>0</v>
      </c>
      <c r="E195" s="54"/>
      <c r="F195" s="77"/>
      <c r="G195" s="77"/>
      <c r="H195" s="77"/>
      <c r="I195" s="77"/>
    </row>
    <row r="196" spans="1:9" ht="15" customHeight="1" thickTop="1" x14ac:dyDescent="0.3">
      <c r="A196" s="53" t="s">
        <v>52</v>
      </c>
      <c r="B196" s="51"/>
      <c r="C196" s="54"/>
      <c r="D196" s="54"/>
      <c r="E196" s="56">
        <f>SUM(E190:E195)</f>
        <v>8600</v>
      </c>
      <c r="F196" s="77"/>
      <c r="G196" s="77"/>
      <c r="H196" s="77"/>
      <c r="I196" s="77"/>
    </row>
    <row r="197" spans="1:9" ht="15" customHeight="1" x14ac:dyDescent="0.3">
      <c r="A197" s="53" t="s">
        <v>53</v>
      </c>
      <c r="B197" s="51"/>
      <c r="D197" s="54" t="s">
        <v>55</v>
      </c>
      <c r="E197" s="54"/>
      <c r="F197" s="77"/>
      <c r="G197" s="77"/>
      <c r="H197" s="77"/>
      <c r="I197" s="77"/>
    </row>
    <row r="198" spans="1:9" ht="15" customHeight="1" x14ac:dyDescent="0.3">
      <c r="A198" s="53" t="s">
        <v>54</v>
      </c>
      <c r="B198" s="51"/>
      <c r="D198" s="54" t="s">
        <v>55</v>
      </c>
      <c r="E198" s="54"/>
      <c r="F198" s="77"/>
      <c r="G198" s="77"/>
      <c r="H198" s="77"/>
      <c r="I198" s="77"/>
    </row>
    <row r="199" spans="1:9" ht="15" customHeight="1" x14ac:dyDescent="0.3">
      <c r="A199" s="53" t="s">
        <v>56</v>
      </c>
      <c r="B199" s="41" t="s">
        <v>135</v>
      </c>
      <c r="C199" s="140"/>
      <c r="D199" s="141"/>
      <c r="E199" s="140"/>
      <c r="F199" s="142"/>
      <c r="G199" s="77"/>
      <c r="H199" s="77"/>
      <c r="I199" s="77"/>
    </row>
    <row r="200" spans="1:9" ht="15" customHeight="1" x14ac:dyDescent="0.3">
      <c r="A200" s="58"/>
      <c r="B200" s="1" t="s">
        <v>136</v>
      </c>
      <c r="C200" s="140"/>
      <c r="D200" s="140"/>
      <c r="E200" s="140">
        <f>-E196*0.55</f>
        <v>-4730</v>
      </c>
      <c r="F200" s="143">
        <f>-E200</f>
        <v>4730</v>
      </c>
      <c r="G200" s="77"/>
      <c r="H200" s="77"/>
      <c r="I200" s="77"/>
    </row>
    <row r="201" spans="1:9" ht="15" customHeight="1" x14ac:dyDescent="0.3">
      <c r="A201" s="59" t="s">
        <v>91</v>
      </c>
      <c r="B201" s="105"/>
      <c r="C201" s="144"/>
      <c r="D201" s="144"/>
      <c r="E201" s="145">
        <f>SUM(E196:E200)</f>
        <v>3870</v>
      </c>
      <c r="F201" s="142"/>
      <c r="G201" s="77"/>
      <c r="H201" s="77"/>
      <c r="I201" s="77"/>
    </row>
    <row r="202" spans="1:9" ht="15" customHeight="1" x14ac:dyDescent="0.3">
      <c r="A202" s="51"/>
      <c r="B202" s="51"/>
      <c r="C202" s="54"/>
      <c r="D202" s="54"/>
      <c r="E202" s="54"/>
      <c r="F202" s="77"/>
      <c r="G202" s="77"/>
      <c r="H202" s="77"/>
      <c r="I202" s="77"/>
    </row>
    <row r="203" spans="1:9" ht="15" customHeight="1" x14ac:dyDescent="0.3">
      <c r="A203" s="50" t="s">
        <v>71</v>
      </c>
      <c r="B203" s="51"/>
      <c r="C203" s="54"/>
      <c r="D203" s="54"/>
      <c r="E203" s="54"/>
      <c r="F203" s="77"/>
      <c r="G203" s="77"/>
      <c r="H203" s="77"/>
      <c r="I203" s="77"/>
    </row>
    <row r="204" spans="1:9" ht="15" customHeight="1" x14ac:dyDescent="0.3">
      <c r="A204" s="63" t="s">
        <v>84</v>
      </c>
      <c r="B204" s="51"/>
      <c r="C204" s="54"/>
      <c r="D204" s="54"/>
      <c r="E204" s="54"/>
      <c r="F204" s="77"/>
      <c r="G204" s="77"/>
      <c r="H204" s="77"/>
      <c r="I204" s="77"/>
    </row>
    <row r="205" spans="1:9" ht="15" customHeight="1" x14ac:dyDescent="0.3">
      <c r="A205" s="51" t="s">
        <v>57</v>
      </c>
      <c r="B205" s="51"/>
      <c r="C205" s="54"/>
      <c r="D205" s="54"/>
      <c r="E205" s="54">
        <f>+C194</f>
        <v>4000</v>
      </c>
      <c r="F205" s="77"/>
      <c r="G205" s="77"/>
      <c r="H205" s="77"/>
      <c r="I205" s="77"/>
    </row>
    <row r="206" spans="1:9" ht="15" customHeight="1" x14ac:dyDescent="0.3">
      <c r="A206" s="51" t="s">
        <v>58</v>
      </c>
      <c r="B206" s="51"/>
      <c r="C206" s="54"/>
      <c r="D206" s="54"/>
      <c r="E206" s="54">
        <f>-C193</f>
        <v>-11000</v>
      </c>
      <c r="F206" s="77"/>
      <c r="G206" s="77"/>
      <c r="H206" s="77"/>
      <c r="I206" s="77"/>
    </row>
    <row r="207" spans="1:9" ht="15" customHeight="1" x14ac:dyDescent="0.3">
      <c r="A207" s="51" t="s">
        <v>59</v>
      </c>
      <c r="B207" s="51"/>
      <c r="C207" s="54"/>
      <c r="D207" s="54"/>
      <c r="E207" s="56">
        <f>+E205+E206</f>
        <v>-7000</v>
      </c>
      <c r="F207" s="77"/>
      <c r="G207" s="77"/>
      <c r="H207" s="77"/>
      <c r="I207" s="77"/>
    </row>
    <row r="208" spans="1:9" ht="15" customHeight="1" thickBot="1" x14ac:dyDescent="0.35">
      <c r="A208" s="51" t="s">
        <v>72</v>
      </c>
      <c r="B208" s="51"/>
      <c r="C208" s="54"/>
      <c r="D208" s="54"/>
      <c r="E208" s="64">
        <f>+E207/2</f>
        <v>-3500</v>
      </c>
      <c r="F208" s="108" t="s">
        <v>95</v>
      </c>
      <c r="G208" s="77"/>
      <c r="H208" s="77"/>
      <c r="I208" s="77"/>
    </row>
    <row r="209" spans="1:9" ht="15" customHeight="1" thickTop="1" x14ac:dyDescent="0.3">
      <c r="A209" s="51"/>
      <c r="B209" s="51"/>
      <c r="C209" s="54"/>
      <c r="D209" s="54"/>
      <c r="E209" s="54"/>
      <c r="F209" s="77"/>
      <c r="G209" s="77"/>
      <c r="H209" s="77"/>
      <c r="I209" s="77"/>
    </row>
    <row r="210" spans="1:9" ht="15" customHeight="1" x14ac:dyDescent="0.3">
      <c r="A210" s="42"/>
      <c r="B210" s="43"/>
      <c r="C210" s="43"/>
      <c r="D210" s="43"/>
      <c r="E210" s="54"/>
      <c r="F210" s="77"/>
      <c r="G210" s="77"/>
      <c r="H210" s="77"/>
      <c r="I210" s="77"/>
    </row>
    <row r="211" spans="1:9" ht="15" customHeight="1" x14ac:dyDescent="0.3">
      <c r="A211" s="126" t="s">
        <v>141</v>
      </c>
      <c r="B211" s="46"/>
      <c r="C211" s="47"/>
      <c r="D211" s="48"/>
      <c r="E211" s="47"/>
      <c r="F211" s="77"/>
      <c r="G211" s="77"/>
      <c r="H211" s="77"/>
      <c r="I211" s="77"/>
    </row>
    <row r="212" spans="1:9" ht="15" customHeight="1" x14ac:dyDescent="0.3">
      <c r="A212" s="146" t="s">
        <v>142</v>
      </c>
      <c r="B212" s="50"/>
      <c r="C212" s="51"/>
      <c r="D212" s="52"/>
      <c r="E212" s="51"/>
      <c r="F212" s="77"/>
      <c r="G212" s="77"/>
      <c r="H212" s="77"/>
      <c r="I212" s="77"/>
    </row>
    <row r="213" spans="1:9" ht="15" customHeight="1" x14ac:dyDescent="0.3">
      <c r="A213" s="53" t="s">
        <v>90</v>
      </c>
      <c r="B213" s="51"/>
      <c r="C213" s="52"/>
      <c r="D213" s="52"/>
      <c r="E213" s="54">
        <v>0</v>
      </c>
      <c r="F213" s="77"/>
      <c r="G213" s="77"/>
      <c r="H213" s="77"/>
      <c r="I213" s="77"/>
    </row>
    <row r="214" spans="1:9" ht="15" customHeight="1" x14ac:dyDescent="0.3">
      <c r="A214" s="53" t="s">
        <v>47</v>
      </c>
      <c r="B214" s="51"/>
      <c r="C214" s="52"/>
      <c r="D214" s="54">
        <v>24000</v>
      </c>
      <c r="E214" s="54">
        <f>+D214</f>
        <v>24000</v>
      </c>
      <c r="F214" s="77"/>
      <c r="G214" s="77"/>
      <c r="H214" s="77"/>
      <c r="I214" s="77"/>
    </row>
    <row r="215" spans="1:9" ht="15" customHeight="1" x14ac:dyDescent="0.3">
      <c r="A215" s="53" t="s">
        <v>48</v>
      </c>
      <c r="B215" s="51"/>
      <c r="C215" s="54"/>
      <c r="D215" s="54"/>
      <c r="E215" s="54"/>
      <c r="F215" s="77"/>
      <c r="G215" s="77"/>
      <c r="H215" s="77"/>
      <c r="I215" s="77"/>
    </row>
    <row r="216" spans="1:9" ht="15" customHeight="1" x14ac:dyDescent="0.3">
      <c r="A216" s="53"/>
      <c r="B216" s="51" t="s">
        <v>49</v>
      </c>
      <c r="C216" s="54"/>
      <c r="D216" s="54"/>
      <c r="E216" s="54"/>
      <c r="F216" s="77"/>
      <c r="G216" s="77"/>
      <c r="H216" s="77"/>
      <c r="I216" s="77"/>
    </row>
    <row r="217" spans="1:9" ht="15" customHeight="1" x14ac:dyDescent="0.3">
      <c r="A217" s="53"/>
      <c r="B217" s="78" t="s">
        <v>50</v>
      </c>
      <c r="C217" s="54"/>
      <c r="D217" s="54"/>
      <c r="E217" s="54"/>
      <c r="F217" s="77"/>
      <c r="G217" s="77"/>
      <c r="H217" s="77"/>
      <c r="I217" s="77"/>
    </row>
    <row r="218" spans="1:9" ht="15" customHeight="1" thickBot="1" x14ac:dyDescent="0.35">
      <c r="A218" s="53" t="s">
        <v>51</v>
      </c>
      <c r="B218" s="51"/>
      <c r="C218" s="54"/>
      <c r="D218" s="55">
        <f>+D214</f>
        <v>24000</v>
      </c>
      <c r="E218" s="54"/>
      <c r="F218" s="77"/>
      <c r="G218" s="77"/>
      <c r="H218" s="77"/>
      <c r="I218" s="77"/>
    </row>
    <row r="219" spans="1:9" ht="15" customHeight="1" thickTop="1" x14ac:dyDescent="0.3">
      <c r="A219" s="53" t="s">
        <v>52</v>
      </c>
      <c r="B219" s="51"/>
      <c r="C219" s="54"/>
      <c r="D219" s="54"/>
      <c r="E219" s="56">
        <f>SUM(E213:E218)</f>
        <v>24000</v>
      </c>
      <c r="F219" s="77"/>
      <c r="G219" s="77"/>
      <c r="H219" s="77"/>
      <c r="I219" s="77"/>
    </row>
    <row r="220" spans="1:9" ht="15" customHeight="1" x14ac:dyDescent="0.3">
      <c r="A220" s="53" t="s">
        <v>53</v>
      </c>
      <c r="B220" s="51"/>
      <c r="D220" s="54" t="s">
        <v>55</v>
      </c>
      <c r="E220" s="54"/>
      <c r="F220" s="77"/>
      <c r="G220" s="77"/>
      <c r="H220" s="77"/>
      <c r="I220" s="77"/>
    </row>
    <row r="221" spans="1:9" ht="15" customHeight="1" x14ac:dyDescent="0.3">
      <c r="A221" s="53" t="s">
        <v>54</v>
      </c>
      <c r="B221" s="51"/>
      <c r="D221" s="54" t="s">
        <v>55</v>
      </c>
      <c r="E221" s="54"/>
      <c r="F221" s="77"/>
      <c r="G221" s="77"/>
      <c r="H221" s="77"/>
      <c r="I221" s="77"/>
    </row>
    <row r="222" spans="1:9" ht="15" customHeight="1" x14ac:dyDescent="0.3">
      <c r="A222" s="53" t="s">
        <v>56</v>
      </c>
      <c r="B222" s="41" t="s">
        <v>135</v>
      </c>
      <c r="C222" s="140"/>
      <c r="D222" s="141"/>
      <c r="E222" s="140"/>
      <c r="F222" s="142"/>
      <c r="G222" s="77"/>
      <c r="H222" s="77"/>
      <c r="I222" s="77"/>
    </row>
    <row r="223" spans="1:9" ht="15" customHeight="1" x14ac:dyDescent="0.3">
      <c r="A223" s="58"/>
      <c r="B223" s="1" t="s">
        <v>136</v>
      </c>
      <c r="C223" s="140"/>
      <c r="D223" s="140"/>
      <c r="E223" s="140">
        <f>-E219*0.75</f>
        <v>-18000</v>
      </c>
      <c r="F223" s="143">
        <f>-E223</f>
        <v>18000</v>
      </c>
      <c r="G223" s="77"/>
      <c r="H223" s="77"/>
      <c r="I223" s="77"/>
    </row>
    <row r="224" spans="1:9" ht="15" customHeight="1" x14ac:dyDescent="0.3">
      <c r="A224" s="59" t="s">
        <v>91</v>
      </c>
      <c r="B224" s="105"/>
      <c r="C224" s="144"/>
      <c r="D224" s="144"/>
      <c r="E224" s="145">
        <f>SUM(E219:E223)</f>
        <v>6000</v>
      </c>
      <c r="F224" s="142"/>
      <c r="G224" s="77"/>
      <c r="H224" s="77"/>
      <c r="I224" s="77"/>
    </row>
    <row r="225" spans="1:9" ht="15" customHeight="1" x14ac:dyDescent="0.3">
      <c r="A225" s="51"/>
      <c r="B225" s="51"/>
      <c r="C225" s="54"/>
      <c r="D225" s="54"/>
      <c r="E225" s="54"/>
      <c r="F225" s="77"/>
      <c r="G225" s="77"/>
      <c r="H225" s="77"/>
      <c r="I225" s="77"/>
    </row>
    <row r="226" spans="1:9" ht="15" customHeight="1" x14ac:dyDescent="0.3">
      <c r="A226" s="42"/>
      <c r="B226" s="43"/>
      <c r="C226" s="43"/>
      <c r="D226" s="43"/>
      <c r="E226" s="103"/>
      <c r="F226" s="77"/>
      <c r="G226" s="77"/>
      <c r="H226" s="77"/>
      <c r="I226" s="77"/>
    </row>
    <row r="227" spans="1:9" ht="15" customHeight="1" x14ac:dyDescent="0.3">
      <c r="A227" s="147" t="s">
        <v>143</v>
      </c>
      <c r="B227" s="46"/>
      <c r="C227" s="47"/>
      <c r="D227" s="48"/>
      <c r="E227" s="82"/>
      <c r="F227" s="77"/>
      <c r="G227" s="77"/>
      <c r="H227" s="77"/>
      <c r="I227" s="77"/>
    </row>
    <row r="228" spans="1:9" ht="15" customHeight="1" x14ac:dyDescent="0.3">
      <c r="A228" s="146" t="s">
        <v>142</v>
      </c>
      <c r="B228" s="50"/>
      <c r="C228" s="51"/>
      <c r="D228" s="52"/>
      <c r="E228" s="130"/>
      <c r="F228" s="77"/>
      <c r="G228" s="77"/>
      <c r="H228" s="77"/>
      <c r="I228" s="77"/>
    </row>
    <row r="229" spans="1:9" ht="15" customHeight="1" x14ac:dyDescent="0.3">
      <c r="A229" s="53" t="s">
        <v>90</v>
      </c>
      <c r="B229" s="51"/>
      <c r="C229" s="52"/>
      <c r="D229" s="52"/>
      <c r="E229" s="80">
        <v>0</v>
      </c>
      <c r="F229" s="77"/>
      <c r="G229" s="77"/>
      <c r="H229" s="77"/>
      <c r="I229" s="77"/>
    </row>
    <row r="230" spans="1:9" ht="15" customHeight="1" x14ac:dyDescent="0.3">
      <c r="A230" s="120" t="s">
        <v>121</v>
      </c>
      <c r="B230" s="121"/>
      <c r="C230" s="122"/>
      <c r="D230" s="123">
        <v>61000</v>
      </c>
      <c r="E230" s="124">
        <f>+D230</f>
        <v>61000</v>
      </c>
      <c r="F230" s="77"/>
      <c r="G230" s="77"/>
      <c r="H230" s="77"/>
      <c r="I230" s="77"/>
    </row>
    <row r="231" spans="1:9" ht="15" customHeight="1" x14ac:dyDescent="0.3">
      <c r="A231" s="53" t="s">
        <v>48</v>
      </c>
      <c r="B231" s="51"/>
      <c r="C231" s="54"/>
      <c r="D231" s="54"/>
      <c r="E231" s="80"/>
      <c r="F231" s="77"/>
      <c r="G231" s="77"/>
      <c r="H231" s="77"/>
      <c r="I231" s="77"/>
    </row>
    <row r="232" spans="1:9" ht="15" customHeight="1" x14ac:dyDescent="0.3">
      <c r="A232" s="53"/>
      <c r="B232" s="51" t="s">
        <v>49</v>
      </c>
      <c r="C232" s="54">
        <v>64000</v>
      </c>
      <c r="D232" s="54"/>
      <c r="E232" s="80"/>
      <c r="F232" s="77"/>
      <c r="G232" s="77"/>
      <c r="H232" s="77"/>
      <c r="I232" s="77"/>
    </row>
    <row r="233" spans="1:9" ht="15" customHeight="1" x14ac:dyDescent="0.3">
      <c r="A233" s="112"/>
      <c r="B233" s="111" t="s">
        <v>92</v>
      </c>
      <c r="C233" s="113">
        <f>+E246*61000/C232</f>
        <v>39078.125</v>
      </c>
      <c r="D233" s="113">
        <f>-C233</f>
        <v>-39078.125</v>
      </c>
      <c r="E233" s="114">
        <f>+D233</f>
        <v>-39078.125</v>
      </c>
      <c r="F233" s="101"/>
      <c r="G233" s="77"/>
      <c r="H233" s="77"/>
      <c r="I233" s="77"/>
    </row>
    <row r="234" spans="1:9" ht="15" customHeight="1" thickBot="1" x14ac:dyDescent="0.35">
      <c r="A234" s="53" t="s">
        <v>51</v>
      </c>
      <c r="B234" s="51"/>
      <c r="C234" s="54"/>
      <c r="D234" s="110">
        <f>SUM(D230:D233)</f>
        <v>21921.875</v>
      </c>
      <c r="E234" s="80"/>
      <c r="F234" s="77"/>
      <c r="G234" s="77"/>
      <c r="H234" s="77"/>
      <c r="I234" s="77"/>
    </row>
    <row r="235" spans="1:9" ht="15" customHeight="1" thickTop="1" x14ac:dyDescent="0.3">
      <c r="A235" s="53" t="s">
        <v>52</v>
      </c>
      <c r="B235" s="51"/>
      <c r="C235" s="54"/>
      <c r="D235" s="54"/>
      <c r="E235" s="73">
        <f>SUM(E229:E234)</f>
        <v>21921.875</v>
      </c>
      <c r="F235" s="77"/>
      <c r="G235" s="77"/>
      <c r="H235" s="77"/>
      <c r="I235" s="77"/>
    </row>
    <row r="236" spans="1:9" ht="15" customHeight="1" x14ac:dyDescent="0.3">
      <c r="A236" s="53" t="s">
        <v>53</v>
      </c>
      <c r="B236" s="51"/>
      <c r="C236" s="68"/>
      <c r="D236" s="54" t="s">
        <v>55</v>
      </c>
      <c r="E236" s="80"/>
      <c r="F236" s="77"/>
      <c r="G236" s="77"/>
      <c r="H236" s="77"/>
      <c r="I236" s="77"/>
    </row>
    <row r="237" spans="1:9" ht="15" customHeight="1" x14ac:dyDescent="0.3">
      <c r="A237" s="53" t="s">
        <v>54</v>
      </c>
      <c r="B237" s="51"/>
      <c r="C237" s="68"/>
      <c r="D237" s="54" t="s">
        <v>55</v>
      </c>
      <c r="E237" s="80"/>
      <c r="F237" s="77"/>
      <c r="G237" s="77"/>
      <c r="H237" s="77"/>
      <c r="I237" s="77"/>
    </row>
    <row r="238" spans="1:9" ht="15" customHeight="1" x14ac:dyDescent="0.3">
      <c r="A238" s="53" t="s">
        <v>56</v>
      </c>
      <c r="B238" s="41" t="s">
        <v>135</v>
      </c>
      <c r="C238" s="140"/>
      <c r="D238" s="141"/>
      <c r="E238" s="140"/>
      <c r="F238" s="142"/>
      <c r="G238" s="77"/>
      <c r="H238" s="77"/>
      <c r="I238" s="77"/>
    </row>
    <row r="239" spans="1:9" ht="15" customHeight="1" x14ac:dyDescent="0.3">
      <c r="A239" s="58"/>
      <c r="B239" s="1" t="s">
        <v>136</v>
      </c>
      <c r="C239" s="140"/>
      <c r="D239" s="140"/>
      <c r="E239" s="140">
        <f>-E235*0.75</f>
        <v>-16441.40625</v>
      </c>
      <c r="F239" s="143">
        <f>-E239</f>
        <v>16441.40625</v>
      </c>
      <c r="G239" s="77"/>
      <c r="H239" s="77"/>
      <c r="I239" s="77"/>
    </row>
    <row r="240" spans="1:9" ht="15" customHeight="1" x14ac:dyDescent="0.3">
      <c r="A240" s="53" t="s">
        <v>91</v>
      </c>
      <c r="C240" s="148"/>
      <c r="D240" s="148"/>
      <c r="E240" s="149">
        <f>SUM(E235:E239)</f>
        <v>5480.46875</v>
      </c>
      <c r="F240" s="142"/>
      <c r="G240" s="77"/>
      <c r="H240" s="77"/>
      <c r="I240" s="77"/>
    </row>
    <row r="241" spans="1:9" ht="15" customHeight="1" x14ac:dyDescent="0.3">
      <c r="A241" s="53"/>
      <c r="B241" s="51"/>
      <c r="C241" s="54"/>
      <c r="D241" s="54"/>
      <c r="E241" s="80"/>
      <c r="F241" s="77"/>
      <c r="G241" s="77"/>
      <c r="H241" s="77"/>
      <c r="I241" s="77"/>
    </row>
    <row r="242" spans="1:9" ht="15" customHeight="1" x14ac:dyDescent="0.3">
      <c r="A242" s="86" t="s">
        <v>122</v>
      </c>
      <c r="B242" s="60"/>
      <c r="C242" s="61"/>
      <c r="D242" s="61"/>
      <c r="E242" s="109"/>
      <c r="F242" s="77"/>
      <c r="G242" s="77"/>
      <c r="H242" s="77"/>
      <c r="I242" s="77"/>
    </row>
    <row r="243" spans="1:9" ht="15" customHeight="1" x14ac:dyDescent="0.3">
      <c r="A243" s="43"/>
      <c r="B243" s="43"/>
      <c r="C243" s="65"/>
      <c r="D243" s="65"/>
      <c r="E243" s="65"/>
      <c r="F243" s="77"/>
      <c r="G243" s="77"/>
      <c r="H243" s="77"/>
      <c r="I243" s="77"/>
    </row>
    <row r="244" spans="1:9" ht="15" customHeight="1" x14ac:dyDescent="0.3">
      <c r="A244" s="50" t="s">
        <v>71</v>
      </c>
      <c r="B244" s="51"/>
      <c r="C244" s="54"/>
      <c r="D244" s="54"/>
      <c r="E244" s="54"/>
      <c r="F244" s="77"/>
      <c r="G244" s="77"/>
      <c r="H244" s="77"/>
      <c r="I244" s="77"/>
    </row>
    <row r="245" spans="1:9" ht="15" customHeight="1" x14ac:dyDescent="0.3">
      <c r="A245" s="63" t="s">
        <v>93</v>
      </c>
      <c r="B245" s="51"/>
      <c r="C245" s="54"/>
      <c r="D245" s="54"/>
      <c r="E245" s="54"/>
      <c r="F245" s="77"/>
      <c r="G245" s="77"/>
      <c r="H245" s="77"/>
      <c r="I245" s="77"/>
    </row>
    <row r="246" spans="1:9" ht="15" customHeight="1" x14ac:dyDescent="0.3">
      <c r="A246" s="51" t="s">
        <v>94</v>
      </c>
      <c r="B246" s="51"/>
      <c r="C246" s="54"/>
      <c r="D246" s="54"/>
      <c r="E246" s="54">
        <v>41000</v>
      </c>
      <c r="F246" s="77"/>
      <c r="G246" s="77"/>
      <c r="H246" s="77"/>
      <c r="I246" s="77"/>
    </row>
    <row r="247" spans="1:9" ht="15" customHeight="1" x14ac:dyDescent="0.3">
      <c r="A247" s="51" t="s">
        <v>58</v>
      </c>
      <c r="B247" s="51"/>
      <c r="C247" s="54"/>
      <c r="D247" s="54"/>
      <c r="E247" s="54">
        <v>-64000</v>
      </c>
      <c r="F247" s="77"/>
      <c r="G247" s="77"/>
      <c r="H247" s="77"/>
      <c r="I247" s="77"/>
    </row>
    <row r="248" spans="1:9" ht="15" customHeight="1" x14ac:dyDescent="0.3">
      <c r="A248" s="51" t="s">
        <v>59</v>
      </c>
      <c r="B248" s="51"/>
      <c r="C248" s="54"/>
      <c r="D248" s="54"/>
      <c r="E248" s="56">
        <f>+E246+E247</f>
        <v>-23000</v>
      </c>
      <c r="F248" s="77"/>
      <c r="G248" s="77"/>
      <c r="H248" s="77"/>
      <c r="I248" s="77"/>
    </row>
    <row r="249" spans="1:9" ht="15" customHeight="1" thickBot="1" x14ac:dyDescent="0.35">
      <c r="A249" s="51" t="s">
        <v>72</v>
      </c>
      <c r="B249" s="51"/>
      <c r="C249" s="54"/>
      <c r="D249" s="54"/>
      <c r="E249" s="64">
        <f>+E248/2</f>
        <v>-11500</v>
      </c>
      <c r="F249" s="108" t="s">
        <v>95</v>
      </c>
      <c r="G249" s="77"/>
      <c r="H249" s="77"/>
      <c r="I249" s="77"/>
    </row>
    <row r="250" spans="1:9" ht="15" customHeight="1" thickTop="1" x14ac:dyDescent="0.3">
      <c r="A250" s="43"/>
      <c r="B250" s="43"/>
      <c r="C250" s="65"/>
      <c r="D250" s="65"/>
      <c r="E250" s="65"/>
      <c r="F250" s="77"/>
      <c r="G250" s="77"/>
      <c r="H250" s="77"/>
      <c r="I250" s="77"/>
    </row>
    <row r="251" spans="1:9" ht="15" customHeight="1" x14ac:dyDescent="0.3">
      <c r="A251" s="43"/>
      <c r="B251" s="43"/>
      <c r="C251" s="65"/>
      <c r="D251" s="65"/>
      <c r="E251" s="65"/>
      <c r="F251" s="77"/>
      <c r="G251" s="77"/>
      <c r="H251" s="77"/>
      <c r="I251" s="77"/>
    </row>
    <row r="252" spans="1:9" ht="15" customHeight="1" x14ac:dyDescent="0.3">
      <c r="A252" s="50" t="s">
        <v>71</v>
      </c>
      <c r="B252" s="51"/>
      <c r="C252" s="54"/>
      <c r="D252" s="54"/>
      <c r="E252" s="54"/>
      <c r="F252" s="77"/>
      <c r="G252" s="77"/>
      <c r="H252" s="77"/>
      <c r="I252" s="77"/>
    </row>
    <row r="253" spans="1:9" ht="15" customHeight="1" x14ac:dyDescent="0.3">
      <c r="A253" s="63" t="s">
        <v>106</v>
      </c>
      <c r="B253" s="51"/>
      <c r="C253" s="54"/>
      <c r="D253" s="54"/>
      <c r="E253" s="54"/>
      <c r="F253" s="77"/>
      <c r="G253" s="77"/>
      <c r="H253" s="77"/>
      <c r="I253" s="77"/>
    </row>
    <row r="254" spans="1:9" ht="15" customHeight="1" x14ac:dyDescent="0.3">
      <c r="A254" s="51" t="s">
        <v>113</v>
      </c>
      <c r="B254" s="51"/>
      <c r="C254" s="54"/>
      <c r="D254" s="54"/>
      <c r="E254" s="54">
        <v>2500000</v>
      </c>
      <c r="F254" s="77"/>
      <c r="G254" s="77"/>
      <c r="H254" s="77"/>
      <c r="I254" s="77"/>
    </row>
    <row r="255" spans="1:9" ht="15" customHeight="1" x14ac:dyDescent="0.3">
      <c r="A255" s="51" t="s">
        <v>110</v>
      </c>
      <c r="B255" s="51"/>
      <c r="C255" s="54"/>
      <c r="D255" s="54"/>
      <c r="E255" s="54">
        <v>-2000000</v>
      </c>
      <c r="F255" s="77"/>
      <c r="G255" s="77"/>
      <c r="H255" s="77"/>
      <c r="I255" s="77"/>
    </row>
    <row r="256" spans="1:9" ht="15" customHeight="1" x14ac:dyDescent="0.3">
      <c r="A256" s="51" t="s">
        <v>109</v>
      </c>
      <c r="B256" s="51"/>
      <c r="C256" s="54"/>
      <c r="D256" s="54"/>
      <c r="E256" s="56">
        <f>+E254+E255</f>
        <v>500000</v>
      </c>
      <c r="F256" s="77"/>
      <c r="G256" s="77"/>
      <c r="H256" s="77"/>
      <c r="I256" s="77"/>
    </row>
    <row r="257" spans="1:9" ht="15" customHeight="1" x14ac:dyDescent="0.3">
      <c r="A257" s="133" t="s">
        <v>114</v>
      </c>
      <c r="B257" s="51"/>
      <c r="C257" s="54"/>
      <c r="D257" s="54"/>
      <c r="E257" s="85">
        <v>-500000</v>
      </c>
      <c r="F257" s="77"/>
      <c r="G257" s="77"/>
      <c r="H257" s="77"/>
      <c r="I257" s="77"/>
    </row>
    <row r="258" spans="1:9" ht="15" customHeight="1" thickBot="1" x14ac:dyDescent="0.35">
      <c r="A258" s="51" t="s">
        <v>107</v>
      </c>
      <c r="B258" s="51"/>
      <c r="C258" s="54"/>
      <c r="D258" s="54"/>
      <c r="E258" s="55">
        <f>+E256+E257</f>
        <v>0</v>
      </c>
      <c r="F258" s="108"/>
      <c r="G258" s="77"/>
      <c r="H258" s="77"/>
      <c r="I258" s="77">
        <f>+E258</f>
        <v>0</v>
      </c>
    </row>
    <row r="259" spans="1:9" ht="15" customHeight="1" thickTop="1" x14ac:dyDescent="0.3">
      <c r="A259" s="51"/>
      <c r="B259" s="51"/>
      <c r="C259" s="54"/>
      <c r="D259" s="54"/>
      <c r="E259" s="54"/>
      <c r="F259" s="108"/>
      <c r="G259" s="77"/>
      <c r="H259" s="77"/>
      <c r="I259" s="77"/>
    </row>
    <row r="260" spans="1:9" ht="15" customHeight="1" x14ac:dyDescent="0.3">
      <c r="A260" s="63" t="s">
        <v>108</v>
      </c>
      <c r="B260" s="51"/>
      <c r="C260" s="54"/>
      <c r="D260" s="54"/>
      <c r="E260" s="54"/>
      <c r="F260" s="108"/>
      <c r="G260" s="77"/>
      <c r="H260" s="77"/>
      <c r="I260" s="77"/>
    </row>
    <row r="261" spans="1:9" ht="15" customHeight="1" x14ac:dyDescent="0.3">
      <c r="A261" s="51" t="s">
        <v>110</v>
      </c>
      <c r="B261" s="51"/>
      <c r="C261" s="54"/>
      <c r="D261" s="54"/>
      <c r="E261" s="54">
        <v>2700000</v>
      </c>
      <c r="F261" s="108"/>
      <c r="G261" s="77"/>
      <c r="H261" s="77"/>
      <c r="I261" s="77"/>
    </row>
    <row r="262" spans="1:9" ht="15" customHeight="1" x14ac:dyDescent="0.3">
      <c r="A262" s="133" t="s">
        <v>115</v>
      </c>
      <c r="B262" s="51"/>
      <c r="C262" s="54"/>
      <c r="D262" s="54"/>
      <c r="E262" s="54"/>
      <c r="F262" s="108"/>
      <c r="G262" s="77"/>
      <c r="H262" s="77"/>
      <c r="I262" s="77"/>
    </row>
    <row r="263" spans="1:9" ht="15" customHeight="1" x14ac:dyDescent="0.3">
      <c r="A263" s="128" t="s">
        <v>116</v>
      </c>
      <c r="B263" s="51"/>
      <c r="C263" s="54"/>
      <c r="D263" s="54"/>
      <c r="E263" s="68">
        <f>+E257</f>
        <v>-500000</v>
      </c>
      <c r="F263" s="108"/>
      <c r="G263" s="77"/>
      <c r="H263" s="77"/>
      <c r="I263" s="77"/>
    </row>
    <row r="264" spans="1:9" ht="15" customHeight="1" thickBot="1" x14ac:dyDescent="0.35">
      <c r="A264" s="128"/>
      <c r="B264" s="51"/>
      <c r="C264" s="54"/>
      <c r="D264" s="54"/>
      <c r="E264" s="55">
        <f>+E261+E263</f>
        <v>2200000</v>
      </c>
      <c r="F264" s="108"/>
      <c r="G264" s="77"/>
      <c r="H264" s="77"/>
      <c r="I264" s="77"/>
    </row>
    <row r="265" spans="1:9" ht="15" customHeight="1" thickTop="1" x14ac:dyDescent="0.3">
      <c r="A265" s="63"/>
      <c r="B265" s="51"/>
      <c r="C265" s="54"/>
      <c r="D265" s="54"/>
      <c r="E265" s="54"/>
      <c r="F265" s="108"/>
      <c r="G265" s="77"/>
      <c r="H265" s="77"/>
      <c r="I265" s="77"/>
    </row>
    <row r="266" spans="1:9" ht="15" customHeight="1" x14ac:dyDescent="0.3">
      <c r="A266" s="150" t="s">
        <v>119</v>
      </c>
      <c r="B266" s="150"/>
      <c r="C266" s="150"/>
      <c r="D266" s="150"/>
      <c r="E266" s="150"/>
      <c r="F266" s="150"/>
      <c r="G266" s="150"/>
      <c r="H266" s="150"/>
      <c r="I266" s="151"/>
    </row>
    <row r="267" spans="1:9" s="131" customFormat="1" ht="15.6" x14ac:dyDescent="0.3">
      <c r="A267" s="150"/>
      <c r="B267" s="150"/>
      <c r="C267" s="150"/>
      <c r="D267" s="150"/>
      <c r="E267" s="150"/>
      <c r="F267" s="150"/>
      <c r="G267" s="150"/>
      <c r="H267" s="150"/>
      <c r="I267" s="151"/>
    </row>
    <row r="268" spans="1:9" ht="15" customHeight="1" x14ac:dyDescent="0.3">
      <c r="A268" s="132" t="s">
        <v>117</v>
      </c>
      <c r="B268" s="43"/>
      <c r="C268" s="65"/>
      <c r="D268" s="65"/>
      <c r="E268" s="65"/>
      <c r="F268" s="77"/>
      <c r="G268" s="77"/>
      <c r="H268" s="77"/>
      <c r="I268" s="77"/>
    </row>
    <row r="269" spans="1:9" ht="15" customHeight="1" x14ac:dyDescent="0.3">
      <c r="A269" s="133" t="s">
        <v>111</v>
      </c>
      <c r="B269" s="43"/>
      <c r="C269" s="65"/>
      <c r="D269" s="65"/>
      <c r="E269" s="65"/>
      <c r="F269" s="77"/>
      <c r="G269" s="77"/>
      <c r="H269" s="77"/>
      <c r="I269" s="77"/>
    </row>
    <row r="270" spans="1:9" ht="15" customHeight="1" x14ac:dyDescent="0.3">
      <c r="A270" s="133" t="s">
        <v>112</v>
      </c>
      <c r="B270" s="43"/>
      <c r="C270" s="65"/>
      <c r="D270" s="65"/>
      <c r="E270" s="65"/>
      <c r="F270" s="77"/>
      <c r="G270" s="77"/>
      <c r="H270" s="77"/>
      <c r="I270" s="77"/>
    </row>
    <row r="271" spans="1:9" ht="15" customHeight="1" x14ac:dyDescent="0.3">
      <c r="A271" s="132"/>
      <c r="B271" s="43"/>
      <c r="C271" s="65"/>
      <c r="D271" s="65"/>
      <c r="E271" s="65"/>
      <c r="F271" s="77"/>
      <c r="G271" s="77"/>
      <c r="H271" s="77"/>
      <c r="I271" s="77"/>
    </row>
    <row r="272" spans="1:9" ht="15" customHeight="1" x14ac:dyDescent="0.3">
      <c r="A272" s="51"/>
      <c r="B272" s="51"/>
      <c r="C272" s="54"/>
      <c r="D272" s="54"/>
      <c r="E272" s="54"/>
      <c r="F272" s="77"/>
      <c r="G272" s="77"/>
      <c r="H272" s="77"/>
      <c r="I272" s="77"/>
    </row>
    <row r="273" spans="1:9" ht="15" customHeight="1" x14ac:dyDescent="0.3">
      <c r="A273" s="43"/>
      <c r="B273" s="43"/>
      <c r="C273" s="43"/>
      <c r="D273" s="43"/>
      <c r="E273" s="45" t="s">
        <v>68</v>
      </c>
      <c r="F273" s="98">
        <f>SUM(F21:F272)</f>
        <v>1040026.40625</v>
      </c>
      <c r="G273" s="96">
        <f>SUM(G21:G272)</f>
        <v>7800</v>
      </c>
      <c r="H273" s="97">
        <f>SUM(H21:H272)</f>
        <v>3000</v>
      </c>
      <c r="I273" s="99">
        <f>SUM(I21:I272)</f>
        <v>0</v>
      </c>
    </row>
    <row r="274" spans="1:9" ht="15" customHeight="1" x14ac:dyDescent="0.3">
      <c r="A274" s="51"/>
      <c r="B274" s="51"/>
      <c r="C274" s="51"/>
      <c r="D274" s="51"/>
      <c r="E274" s="51"/>
      <c r="F274" s="78"/>
      <c r="G274" s="79"/>
      <c r="H274" s="78"/>
      <c r="I274" s="78"/>
    </row>
    <row r="275" spans="1:9" ht="15" customHeight="1" x14ac:dyDescent="0.3">
      <c r="A275" s="51"/>
      <c r="B275" s="51"/>
      <c r="C275" s="51"/>
      <c r="D275" s="51"/>
      <c r="E275" s="51"/>
      <c r="F275" s="78"/>
      <c r="G275" s="79"/>
      <c r="H275" s="78"/>
      <c r="I275" s="78"/>
    </row>
    <row r="276" spans="1:9" ht="15" customHeight="1" x14ac:dyDescent="0.3">
      <c r="A276" s="51"/>
      <c r="B276" s="51"/>
      <c r="C276" s="51"/>
      <c r="D276" s="51"/>
      <c r="E276" s="51"/>
      <c r="F276" s="78"/>
      <c r="G276" s="79"/>
      <c r="H276" s="78"/>
      <c r="I276" s="78"/>
    </row>
    <row r="277" spans="1:9" ht="15" customHeight="1" x14ac:dyDescent="0.3">
      <c r="A277" s="51"/>
      <c r="B277" s="51"/>
      <c r="C277" s="51"/>
      <c r="D277" s="51"/>
      <c r="E277" s="51"/>
      <c r="F277" s="78"/>
      <c r="G277" s="79"/>
      <c r="H277" s="78"/>
      <c r="I277" s="78"/>
    </row>
    <row r="278" spans="1:9" ht="15" customHeight="1" x14ac:dyDescent="0.3">
      <c r="A278" s="51"/>
      <c r="B278" s="51"/>
      <c r="C278" s="51"/>
      <c r="D278" s="51"/>
      <c r="E278" s="51"/>
      <c r="F278" s="78"/>
      <c r="G278" s="79"/>
      <c r="H278" s="78"/>
      <c r="I278" s="78"/>
    </row>
    <row r="279" spans="1:9" ht="15" customHeight="1" x14ac:dyDescent="0.3">
      <c r="A279" s="51"/>
      <c r="B279" s="51"/>
      <c r="C279" s="51"/>
      <c r="D279" s="51"/>
      <c r="E279" s="51"/>
      <c r="F279" s="78"/>
      <c r="G279" s="79"/>
      <c r="H279" s="78"/>
      <c r="I279" s="78"/>
    </row>
    <row r="280" spans="1:9" ht="15" customHeight="1" x14ac:dyDescent="0.3">
      <c r="A280" s="51"/>
      <c r="B280" s="51"/>
      <c r="C280" s="51"/>
      <c r="D280" s="51"/>
      <c r="E280" s="51"/>
      <c r="F280" s="78"/>
      <c r="G280" s="79"/>
      <c r="H280" s="78"/>
      <c r="I280" s="78"/>
    </row>
    <row r="281" spans="1:9" ht="15" customHeight="1" x14ac:dyDescent="0.3">
      <c r="A281" s="51"/>
      <c r="B281" s="51"/>
      <c r="C281" s="51"/>
      <c r="D281" s="51"/>
      <c r="E281" s="51"/>
      <c r="F281" s="78"/>
      <c r="G281" s="79"/>
      <c r="H281" s="78"/>
      <c r="I281" s="78"/>
    </row>
    <row r="282" spans="1:9" ht="15" customHeight="1" x14ac:dyDescent="0.3">
      <c r="A282" s="51"/>
      <c r="B282" s="51"/>
      <c r="C282" s="51"/>
      <c r="D282" s="51"/>
      <c r="E282" s="51"/>
      <c r="F282" s="78"/>
      <c r="G282" s="79"/>
      <c r="H282" s="78"/>
      <c r="I282" s="78"/>
    </row>
    <row r="283" spans="1:9" ht="15" customHeight="1" x14ac:dyDescent="0.3">
      <c r="A283" s="51"/>
      <c r="B283" s="51"/>
      <c r="C283" s="51"/>
      <c r="D283" s="51"/>
      <c r="E283" s="51"/>
      <c r="F283" s="78"/>
      <c r="G283" s="79"/>
      <c r="H283" s="78"/>
      <c r="I283" s="78"/>
    </row>
    <row r="284" spans="1:9" ht="15" customHeight="1" x14ac:dyDescent="0.3">
      <c r="A284" s="51"/>
      <c r="B284" s="51"/>
      <c r="C284" s="51"/>
      <c r="D284" s="51"/>
      <c r="E284" s="51"/>
      <c r="F284" s="78"/>
      <c r="G284" s="79"/>
      <c r="H284" s="78"/>
      <c r="I284" s="78"/>
    </row>
    <row r="285" spans="1:9" ht="15" customHeight="1" x14ac:dyDescent="0.3">
      <c r="A285" s="51"/>
      <c r="B285" s="51"/>
      <c r="C285" s="51"/>
      <c r="D285" s="51"/>
      <c r="E285" s="51"/>
      <c r="F285" s="78"/>
      <c r="G285" s="79"/>
      <c r="H285" s="78"/>
      <c r="I285" s="78"/>
    </row>
    <row r="286" spans="1:9" ht="15" customHeight="1" x14ac:dyDescent="0.3">
      <c r="A286" s="51"/>
      <c r="B286" s="51"/>
      <c r="C286" s="51"/>
      <c r="D286" s="51"/>
      <c r="E286" s="51"/>
      <c r="F286" s="78"/>
      <c r="G286" s="79"/>
      <c r="H286" s="78"/>
      <c r="I286" s="78"/>
    </row>
    <row r="287" spans="1:9" ht="15" customHeight="1" x14ac:dyDescent="0.3">
      <c r="A287" s="51"/>
      <c r="B287" s="51"/>
      <c r="C287" s="51"/>
      <c r="D287" s="51"/>
      <c r="E287" s="51"/>
      <c r="F287" s="78"/>
      <c r="G287" s="79"/>
      <c r="H287" s="78"/>
      <c r="I287" s="78"/>
    </row>
    <row r="288" spans="1:9" ht="15" customHeight="1" x14ac:dyDescent="0.3">
      <c r="A288" s="51"/>
      <c r="B288" s="51"/>
      <c r="C288" s="51"/>
      <c r="D288" s="51"/>
      <c r="E288" s="51"/>
      <c r="F288" s="78"/>
      <c r="G288" s="79"/>
      <c r="H288" s="78"/>
      <c r="I288" s="78"/>
    </row>
    <row r="289" spans="1:9" ht="15" customHeight="1" x14ac:dyDescent="0.3">
      <c r="A289" s="51"/>
      <c r="B289" s="51"/>
      <c r="C289" s="51"/>
      <c r="D289" s="51"/>
      <c r="E289" s="51"/>
      <c r="F289" s="78"/>
      <c r="G289" s="79"/>
      <c r="H289" s="78"/>
      <c r="I289" s="78"/>
    </row>
    <row r="290" spans="1:9" ht="15" customHeight="1" x14ac:dyDescent="0.3">
      <c r="A290" s="51"/>
      <c r="B290" s="51"/>
      <c r="C290" s="51"/>
      <c r="D290" s="51"/>
      <c r="E290" s="51"/>
      <c r="F290" s="78"/>
      <c r="G290" s="79"/>
      <c r="H290" s="78"/>
      <c r="I290" s="78"/>
    </row>
    <row r="291" spans="1:9" ht="15" customHeight="1" x14ac:dyDescent="0.3">
      <c r="A291" s="51"/>
      <c r="B291" s="51"/>
      <c r="C291" s="51"/>
      <c r="D291" s="51"/>
      <c r="E291" s="51"/>
      <c r="F291" s="78"/>
      <c r="G291" s="79"/>
      <c r="H291" s="78"/>
      <c r="I291" s="78"/>
    </row>
    <row r="292" spans="1:9" ht="15" customHeight="1" x14ac:dyDescent="0.3">
      <c r="A292" s="51"/>
      <c r="B292" s="51"/>
      <c r="C292" s="51"/>
      <c r="D292" s="51"/>
      <c r="E292" s="51"/>
      <c r="F292" s="78"/>
      <c r="G292" s="79"/>
      <c r="H292" s="78"/>
      <c r="I292" s="78"/>
    </row>
    <row r="293" spans="1:9" ht="15" customHeight="1" x14ac:dyDescent="0.3">
      <c r="A293" s="51"/>
      <c r="B293" s="51"/>
      <c r="C293" s="51"/>
      <c r="D293" s="51"/>
      <c r="E293" s="51"/>
      <c r="F293" s="78"/>
      <c r="G293" s="79"/>
      <c r="H293" s="78"/>
      <c r="I293" s="78"/>
    </row>
    <row r="294" spans="1:9" ht="15" customHeight="1" x14ac:dyDescent="0.3">
      <c r="A294" s="51"/>
      <c r="B294" s="51"/>
      <c r="C294" s="51"/>
      <c r="D294" s="51"/>
      <c r="E294" s="51"/>
      <c r="F294" s="78"/>
      <c r="G294" s="79"/>
      <c r="H294" s="78"/>
      <c r="I294" s="78"/>
    </row>
    <row r="295" spans="1:9" ht="15" customHeight="1" x14ac:dyDescent="0.3">
      <c r="A295" s="51"/>
      <c r="B295" s="51"/>
      <c r="C295" s="51"/>
      <c r="D295" s="51"/>
      <c r="E295" s="51"/>
      <c r="F295" s="78"/>
      <c r="G295" s="79"/>
      <c r="H295" s="78"/>
      <c r="I295" s="78"/>
    </row>
    <row r="296" spans="1:9" ht="15" customHeight="1" x14ac:dyDescent="0.3">
      <c r="A296" s="51"/>
      <c r="B296" s="51"/>
      <c r="C296" s="51"/>
      <c r="D296" s="51"/>
      <c r="E296" s="51"/>
      <c r="F296" s="78"/>
      <c r="G296" s="79"/>
      <c r="H296" s="78"/>
      <c r="I296" s="78"/>
    </row>
    <row r="297" spans="1:9" ht="15" customHeight="1" x14ac:dyDescent="0.3">
      <c r="A297" s="51"/>
      <c r="B297" s="51"/>
      <c r="C297" s="51"/>
      <c r="D297" s="51"/>
      <c r="E297" s="51"/>
      <c r="F297" s="78"/>
      <c r="G297" s="79"/>
      <c r="H297" s="78"/>
      <c r="I297" s="78"/>
    </row>
    <row r="298" spans="1:9" ht="15" customHeight="1" x14ac:dyDescent="0.3">
      <c r="A298" s="51"/>
      <c r="B298" s="51"/>
      <c r="C298" s="51"/>
      <c r="D298" s="51"/>
      <c r="E298" s="51"/>
      <c r="F298" s="78"/>
      <c r="G298" s="79"/>
      <c r="H298" s="78"/>
      <c r="I298" s="78"/>
    </row>
    <row r="299" spans="1:9" ht="15" customHeight="1" x14ac:dyDescent="0.3">
      <c r="A299" s="51"/>
      <c r="B299" s="51"/>
      <c r="C299" s="51"/>
      <c r="D299" s="51"/>
      <c r="E299" s="51"/>
      <c r="F299" s="78"/>
      <c r="G299" s="79"/>
      <c r="H299" s="78"/>
      <c r="I299" s="78"/>
    </row>
    <row r="300" spans="1:9" ht="15" customHeight="1" x14ac:dyDescent="0.3">
      <c r="A300" s="51"/>
      <c r="B300" s="51"/>
      <c r="C300" s="51"/>
      <c r="D300" s="51"/>
      <c r="E300" s="51"/>
      <c r="F300" s="78"/>
      <c r="G300" s="79"/>
      <c r="H300" s="78"/>
      <c r="I300" s="78"/>
    </row>
    <row r="301" spans="1:9" ht="15" customHeight="1" x14ac:dyDescent="0.3">
      <c r="A301" s="51"/>
      <c r="B301" s="51"/>
      <c r="C301" s="51"/>
      <c r="D301" s="51"/>
      <c r="E301" s="51"/>
      <c r="F301" s="78"/>
      <c r="G301" s="79"/>
      <c r="H301" s="78"/>
      <c r="I301" s="78"/>
    </row>
    <row r="302" spans="1:9" ht="15" customHeight="1" x14ac:dyDescent="0.3">
      <c r="A302" s="51"/>
      <c r="B302" s="51"/>
      <c r="C302" s="51"/>
      <c r="D302" s="51"/>
      <c r="E302" s="51"/>
      <c r="F302" s="78"/>
      <c r="G302" s="79"/>
      <c r="H302" s="78"/>
      <c r="I302" s="78"/>
    </row>
    <row r="303" spans="1:9" ht="15" customHeight="1" x14ac:dyDescent="0.3">
      <c r="A303" s="51"/>
      <c r="B303" s="51"/>
      <c r="C303" s="51"/>
      <c r="D303" s="51"/>
      <c r="E303" s="51"/>
      <c r="F303" s="78"/>
      <c r="G303" s="79"/>
      <c r="H303" s="78"/>
      <c r="I303" s="78"/>
    </row>
    <row r="304" spans="1:9" ht="15" customHeight="1" x14ac:dyDescent="0.3">
      <c r="A304" s="51"/>
      <c r="B304" s="51"/>
      <c r="C304" s="51"/>
      <c r="D304" s="51"/>
      <c r="E304" s="51"/>
      <c r="F304" s="78"/>
      <c r="G304" s="79"/>
      <c r="H304" s="78"/>
      <c r="I304" s="78"/>
    </row>
    <row r="305" spans="1:9" ht="15" customHeight="1" x14ac:dyDescent="0.3">
      <c r="A305" s="51"/>
      <c r="B305" s="51"/>
      <c r="C305" s="51"/>
      <c r="D305" s="51"/>
      <c r="E305" s="51"/>
      <c r="F305" s="78"/>
      <c r="G305" s="79"/>
      <c r="H305" s="78"/>
      <c r="I305" s="78"/>
    </row>
    <row r="306" spans="1:9" ht="15" customHeight="1" x14ac:dyDescent="0.3">
      <c r="A306" s="51"/>
      <c r="B306" s="51"/>
      <c r="C306" s="51"/>
      <c r="D306" s="51"/>
      <c r="E306" s="51"/>
      <c r="F306" s="78"/>
      <c r="G306" s="79"/>
      <c r="H306" s="78"/>
      <c r="I306" s="78"/>
    </row>
    <row r="307" spans="1:9" ht="15" customHeight="1" x14ac:dyDescent="0.3">
      <c r="A307" s="51"/>
      <c r="B307" s="51"/>
      <c r="C307" s="51"/>
      <c r="D307" s="51"/>
      <c r="E307" s="51"/>
      <c r="F307" s="78"/>
      <c r="G307" s="79"/>
      <c r="H307" s="78"/>
      <c r="I307" s="78"/>
    </row>
    <row r="308" spans="1:9" ht="15" customHeight="1" x14ac:dyDescent="0.3">
      <c r="A308" s="51"/>
      <c r="B308" s="51"/>
      <c r="C308" s="51"/>
      <c r="D308" s="51"/>
      <c r="E308" s="51"/>
      <c r="F308" s="78"/>
      <c r="G308" s="79"/>
      <c r="H308" s="78"/>
      <c r="I308" s="78"/>
    </row>
    <row r="309" spans="1:9" ht="15" customHeight="1" x14ac:dyDescent="0.3">
      <c r="A309" s="51"/>
      <c r="B309" s="51"/>
      <c r="C309" s="51"/>
      <c r="D309" s="51"/>
      <c r="E309" s="51"/>
      <c r="F309" s="78"/>
      <c r="G309" s="79"/>
      <c r="H309" s="78"/>
      <c r="I309" s="78"/>
    </row>
  </sheetData>
  <mergeCells count="1">
    <mergeCell ref="A266:I267"/>
  </mergeCells>
  <pageMargins left="0.98425196850393704" right="0.98425196850393704" top="0.98425196850393704" bottom="0.98425196850393704" header="0.51181102362204722" footer="0.51181102362204722"/>
  <pageSetup scale="73" fitToHeight="0" orientation="portrait" r:id="rId1"/>
  <headerFooter alignWithMargins="0"/>
  <rowBreaks count="3" manualBreakCount="3">
    <brk id="117" max="8" man="1"/>
    <brk id="172" max="8" man="1"/>
    <brk id="224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A03-023E-446E-994C-7FD9C66C5749}">
  <sheetPr>
    <tabColor theme="0" tint="-0.499984740745262"/>
    <pageSetUpPr fitToPage="1"/>
  </sheetPr>
  <dimension ref="A2:E10"/>
  <sheetViews>
    <sheetView zoomScale="220" zoomScaleNormal="220" workbookViewId="0"/>
  </sheetViews>
  <sheetFormatPr baseColWidth="10" defaultColWidth="11.54296875" defaultRowHeight="15" customHeight="1" x14ac:dyDescent="0.3"/>
  <cols>
    <col min="1" max="1" width="18.81640625" style="21" bestFit="1" customWidth="1"/>
    <col min="2" max="2" width="9.90625" style="40" customWidth="1"/>
    <col min="3" max="3" width="9.90625" style="76" customWidth="1"/>
    <col min="4" max="5" width="9.90625" style="40" customWidth="1"/>
    <col min="6" max="16384" width="11.54296875" style="21"/>
  </cols>
  <sheetData>
    <row r="2" spans="1:5" ht="30" customHeight="1" x14ac:dyDescent="0.3">
      <c r="A2" s="43"/>
      <c r="B2" s="136" t="s">
        <v>66</v>
      </c>
      <c r="C2" s="136" t="s">
        <v>46</v>
      </c>
      <c r="D2" s="136" t="s">
        <v>70</v>
      </c>
      <c r="E2" s="136" t="s">
        <v>67</v>
      </c>
    </row>
    <row r="3" spans="1:5" ht="15" customHeight="1" x14ac:dyDescent="0.3">
      <c r="A3" s="137" t="s">
        <v>123</v>
      </c>
      <c r="B3" s="138"/>
      <c r="C3" s="138"/>
      <c r="D3" s="138"/>
      <c r="E3" s="138"/>
    </row>
    <row r="4" spans="1:5" ht="15" customHeight="1" x14ac:dyDescent="0.3">
      <c r="A4" s="139" t="s">
        <v>61</v>
      </c>
      <c r="B4" s="138"/>
      <c r="C4" s="138"/>
      <c r="D4" s="138"/>
      <c r="E4" s="138"/>
    </row>
    <row r="5" spans="1:5" ht="15" customHeight="1" x14ac:dyDescent="0.3">
      <c r="A5" s="139" t="s">
        <v>127</v>
      </c>
      <c r="B5" s="138"/>
      <c r="C5" s="138"/>
      <c r="D5" s="138"/>
      <c r="E5" s="138"/>
    </row>
    <row r="6" spans="1:5" ht="15" customHeight="1" x14ac:dyDescent="0.3">
      <c r="A6" s="139" t="s">
        <v>128</v>
      </c>
      <c r="B6" s="138"/>
      <c r="C6" s="138"/>
      <c r="D6" s="138"/>
      <c r="E6" s="138"/>
    </row>
    <row r="7" spans="1:5" ht="15" customHeight="1" x14ac:dyDescent="0.3">
      <c r="A7" s="139" t="s">
        <v>129</v>
      </c>
      <c r="B7" s="138"/>
      <c r="C7" s="138"/>
      <c r="D7" s="138"/>
      <c r="E7" s="138"/>
    </row>
    <row r="8" spans="1:5" ht="15" customHeight="1" x14ac:dyDescent="0.3">
      <c r="A8" s="139" t="s">
        <v>130</v>
      </c>
      <c r="B8" s="138"/>
      <c r="C8" s="138"/>
      <c r="D8" s="138"/>
      <c r="E8" s="138"/>
    </row>
    <row r="9" spans="1:5" ht="15" customHeight="1" x14ac:dyDescent="0.3">
      <c r="A9" s="139" t="s">
        <v>131</v>
      </c>
      <c r="B9" s="138"/>
      <c r="C9" s="138"/>
      <c r="D9" s="138"/>
      <c r="E9" s="138"/>
    </row>
    <row r="10" spans="1:5" ht="15" customHeight="1" x14ac:dyDescent="0.3">
      <c r="A10" s="139" t="s">
        <v>132</v>
      </c>
      <c r="B10" s="138"/>
      <c r="C10" s="138"/>
      <c r="D10" s="138"/>
      <c r="E10" s="138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54CB-4B4E-4353-8595-F88929145E06}">
  <sheetPr>
    <tabColor theme="0" tint="-0.499984740745262"/>
    <pageSetUpPr fitToPage="1"/>
  </sheetPr>
  <dimension ref="A2:E8"/>
  <sheetViews>
    <sheetView zoomScale="220" zoomScaleNormal="220" workbookViewId="0">
      <selection activeCell="E8" sqref="E8"/>
    </sheetView>
  </sheetViews>
  <sheetFormatPr baseColWidth="10" defaultColWidth="11.54296875" defaultRowHeight="15" customHeight="1" x14ac:dyDescent="0.3"/>
  <cols>
    <col min="1" max="1" width="18.81640625" style="21" bestFit="1" customWidth="1"/>
    <col min="2" max="2" width="9.90625" style="40" customWidth="1"/>
    <col min="3" max="3" width="9.90625" style="76" customWidth="1"/>
    <col min="4" max="5" width="9.90625" style="40" customWidth="1"/>
    <col min="6" max="16384" width="11.54296875" style="21"/>
  </cols>
  <sheetData>
    <row r="2" spans="1:5" ht="30" customHeight="1" x14ac:dyDescent="0.3">
      <c r="A2" s="43"/>
      <c r="B2" s="44" t="s">
        <v>66</v>
      </c>
      <c r="C2" s="44" t="s">
        <v>46</v>
      </c>
      <c r="D2" s="44" t="s">
        <v>70</v>
      </c>
      <c r="E2" s="44" t="s">
        <v>67</v>
      </c>
    </row>
    <row r="3" spans="1:5" ht="15" customHeight="1" x14ac:dyDescent="0.3">
      <c r="A3" s="137" t="s">
        <v>124</v>
      </c>
      <c r="B3" s="138"/>
      <c r="C3" s="138"/>
      <c r="D3" s="138"/>
      <c r="E3" s="138"/>
    </row>
    <row r="4" spans="1:5" ht="15" customHeight="1" x14ac:dyDescent="0.3">
      <c r="A4" s="137" t="s">
        <v>133</v>
      </c>
      <c r="B4" s="138"/>
      <c r="C4" s="138"/>
      <c r="D4" s="138"/>
      <c r="E4" s="138"/>
    </row>
    <row r="5" spans="1:5" ht="15" customHeight="1" x14ac:dyDescent="0.3">
      <c r="A5" s="137" t="s">
        <v>125</v>
      </c>
      <c r="B5" s="138"/>
      <c r="C5" s="138"/>
      <c r="D5" s="138"/>
      <c r="E5" s="138"/>
    </row>
    <row r="6" spans="1:5" ht="15" customHeight="1" x14ac:dyDescent="0.3">
      <c r="A6" s="139" t="s">
        <v>126</v>
      </c>
      <c r="B6" s="138"/>
      <c r="C6" s="138"/>
      <c r="D6" s="138"/>
      <c r="E6" s="138"/>
    </row>
    <row r="7" spans="1:5" ht="15" customHeight="1" x14ac:dyDescent="0.3">
      <c r="A7" s="139" t="s">
        <v>84</v>
      </c>
      <c r="B7" s="138"/>
      <c r="C7" s="138"/>
      <c r="D7" s="138"/>
      <c r="E7" s="138"/>
    </row>
    <row r="8" spans="1:5" ht="15" customHeight="1" x14ac:dyDescent="0.3">
      <c r="A8" s="139" t="s">
        <v>134</v>
      </c>
      <c r="B8" s="138"/>
      <c r="C8" s="138"/>
      <c r="D8" s="138"/>
      <c r="E8" s="138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4296875" defaultRowHeight="13.8" x14ac:dyDescent="0.25"/>
  <cols>
    <col min="1" max="1" width="6.1796875" style="7" customWidth="1"/>
    <col min="2" max="3" width="11.54296875" style="8"/>
    <col min="4" max="4" width="19.54296875" style="8" customWidth="1"/>
    <col min="5" max="5" width="10.6328125" style="8" customWidth="1"/>
    <col min="6" max="6" width="13.36328125" style="9" customWidth="1"/>
    <col min="7" max="7" width="2.36328125" style="8" customWidth="1"/>
    <col min="8" max="16384" width="11.54296875" style="8"/>
  </cols>
  <sheetData>
    <row r="1" spans="1:6" ht="17.399999999999999" x14ac:dyDescent="0.3">
      <c r="B1" s="3"/>
      <c r="C1" s="3"/>
      <c r="D1" s="3"/>
      <c r="E1" s="3"/>
      <c r="F1" s="3"/>
    </row>
    <row r="2" spans="1:6" ht="17.399999999999999" x14ac:dyDescent="0.3">
      <c r="B2" s="3"/>
      <c r="C2" s="3"/>
      <c r="D2" s="3"/>
      <c r="E2" s="3"/>
      <c r="F2" s="3"/>
    </row>
    <row r="3" spans="1:6" ht="15.6" x14ac:dyDescent="0.3">
      <c r="A3" s="5" t="s">
        <v>16</v>
      </c>
      <c r="B3" s="1"/>
      <c r="C3" s="1"/>
      <c r="D3" s="1"/>
      <c r="E3" s="1"/>
      <c r="F3" s="2"/>
    </row>
    <row r="4" spans="1:6" ht="15.6" x14ac:dyDescent="0.3">
      <c r="B4" s="4" t="s">
        <v>14</v>
      </c>
      <c r="C4" s="4"/>
      <c r="D4" s="4"/>
      <c r="E4" s="4"/>
      <c r="F4" s="4">
        <v>42961</v>
      </c>
    </row>
    <row r="5" spans="1:6" ht="15.6" x14ac:dyDescent="0.3">
      <c r="A5" s="13" t="s">
        <v>12</v>
      </c>
      <c r="C5" s="4"/>
      <c r="D5" s="4"/>
      <c r="E5" s="4"/>
      <c r="F5" s="4"/>
    </row>
    <row r="6" spans="1:6" ht="15.6" x14ac:dyDescent="0.3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6" x14ac:dyDescent="0.3">
      <c r="B7" s="4" t="s">
        <v>38</v>
      </c>
      <c r="C7" s="4"/>
      <c r="D7" s="4"/>
      <c r="E7" s="27">
        <v>24588</v>
      </c>
      <c r="F7" s="4"/>
    </row>
    <row r="8" spans="1:6" ht="15.6" x14ac:dyDescent="0.3">
      <c r="B8" s="4" t="s">
        <v>30</v>
      </c>
      <c r="C8" s="4"/>
      <c r="D8" s="4"/>
      <c r="E8" s="4">
        <v>1000</v>
      </c>
      <c r="F8" s="4"/>
    </row>
    <row r="9" spans="1:6" ht="15.6" x14ac:dyDescent="0.3">
      <c r="B9" s="4" t="s">
        <v>1</v>
      </c>
      <c r="C9" s="4"/>
      <c r="D9" s="4"/>
      <c r="E9" s="4">
        <v>537</v>
      </c>
      <c r="F9" s="4"/>
    </row>
    <row r="10" spans="1:6" ht="15.6" x14ac:dyDescent="0.3">
      <c r="B10" s="4" t="s">
        <v>5</v>
      </c>
      <c r="C10" s="4"/>
      <c r="D10" s="4"/>
      <c r="E10" s="34">
        <v>470</v>
      </c>
      <c r="F10" s="4"/>
    </row>
    <row r="11" spans="1:6" ht="15.6" x14ac:dyDescent="0.3">
      <c r="B11" s="4" t="s">
        <v>31</v>
      </c>
      <c r="C11" s="4"/>
      <c r="D11" s="4"/>
      <c r="E11" s="4">
        <v>5845</v>
      </c>
      <c r="F11" s="4"/>
    </row>
    <row r="12" spans="1:6" ht="15.6" x14ac:dyDescent="0.3">
      <c r="B12" s="4" t="s">
        <v>6</v>
      </c>
      <c r="C12" s="4"/>
      <c r="D12" s="4"/>
      <c r="E12" s="30">
        <v>3772</v>
      </c>
      <c r="F12" s="4"/>
    </row>
    <row r="13" spans="1:6" ht="15.6" x14ac:dyDescent="0.3">
      <c r="B13" s="4" t="s">
        <v>35</v>
      </c>
      <c r="C13" s="4"/>
      <c r="D13" s="4"/>
      <c r="E13" s="4">
        <v>620</v>
      </c>
      <c r="F13" s="4"/>
    </row>
    <row r="14" spans="1:6" ht="15.6" x14ac:dyDescent="0.3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6" x14ac:dyDescent="0.3">
      <c r="B15" s="4" t="s">
        <v>36</v>
      </c>
      <c r="C15" s="4"/>
      <c r="D15" s="4"/>
      <c r="E15" s="4">
        <v>8856</v>
      </c>
      <c r="F15" s="4"/>
    </row>
    <row r="16" spans="1:6" ht="15.6" x14ac:dyDescent="0.3">
      <c r="B16" s="4" t="s">
        <v>9</v>
      </c>
      <c r="C16" s="4"/>
      <c r="D16" s="4"/>
      <c r="E16" s="4">
        <v>350</v>
      </c>
      <c r="F16" s="4"/>
    </row>
    <row r="17" spans="1:6" ht="15.6" x14ac:dyDescent="0.3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6" x14ac:dyDescent="0.3">
      <c r="A18" s="13" t="s">
        <v>13</v>
      </c>
      <c r="B18" s="6"/>
      <c r="C18" s="4"/>
      <c r="D18" s="4"/>
      <c r="E18" s="4"/>
      <c r="F18" s="4"/>
    </row>
    <row r="19" spans="1:6" ht="15.6" x14ac:dyDescent="0.3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6" x14ac:dyDescent="0.3">
      <c r="B20" s="4" t="s">
        <v>37</v>
      </c>
      <c r="C20" s="4"/>
      <c r="D20" s="4"/>
      <c r="E20" s="27">
        <v>-12650</v>
      </c>
      <c r="F20" s="4"/>
    </row>
    <row r="21" spans="1:6" ht="15.6" x14ac:dyDescent="0.3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2" thickBot="1" x14ac:dyDescent="0.35">
      <c r="B23" s="1" t="s">
        <v>15</v>
      </c>
      <c r="F23" s="12">
        <f>SUM(F4:F21)</f>
        <v>83764.28</v>
      </c>
    </row>
    <row r="24" spans="1:6" ht="16.2" thickTop="1" x14ac:dyDescent="0.3">
      <c r="B24" s="1"/>
      <c r="F24" s="14"/>
    </row>
    <row r="25" spans="1:6" x14ac:dyDescent="0.25">
      <c r="F25" s="10"/>
    </row>
    <row r="26" spans="1:6" ht="15.6" x14ac:dyDescent="0.3">
      <c r="A26" s="5" t="s">
        <v>17</v>
      </c>
    </row>
    <row r="27" spans="1:6" ht="16.2" thickBot="1" x14ac:dyDescent="0.35">
      <c r="B27" s="1" t="s">
        <v>33</v>
      </c>
      <c r="C27" s="1"/>
      <c r="D27" s="1"/>
      <c r="E27" s="1"/>
      <c r="F27" s="12">
        <v>3658</v>
      </c>
    </row>
    <row r="28" spans="1:6" ht="16.2" thickTop="1" x14ac:dyDescent="0.3">
      <c r="B28" s="28" t="s">
        <v>34</v>
      </c>
    </row>
    <row r="31" spans="1:6" ht="15.6" x14ac:dyDescent="0.3">
      <c r="A31" s="15" t="s">
        <v>18</v>
      </c>
      <c r="B31" s="1"/>
      <c r="C31" s="1"/>
      <c r="D31" s="1"/>
      <c r="E31" s="1"/>
      <c r="F31" s="2"/>
    </row>
    <row r="32" spans="1:6" ht="15.6" x14ac:dyDescent="0.3">
      <c r="A32" s="1" t="s">
        <v>22</v>
      </c>
      <c r="B32" s="1"/>
      <c r="C32" s="1"/>
      <c r="D32" s="1"/>
      <c r="E32" s="1"/>
      <c r="F32" s="2"/>
    </row>
    <row r="33" spans="1:6" ht="15.6" x14ac:dyDescent="0.3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6" x14ac:dyDescent="0.3">
      <c r="A34" s="1"/>
      <c r="B34" s="1"/>
      <c r="C34" s="1"/>
      <c r="D34" s="1"/>
      <c r="E34" s="4"/>
      <c r="F34" s="2"/>
    </row>
    <row r="35" spans="1:6" ht="15.6" x14ac:dyDescent="0.3">
      <c r="A35" s="15" t="s">
        <v>19</v>
      </c>
      <c r="B35" s="1"/>
      <c r="C35" s="1"/>
      <c r="D35" s="1"/>
      <c r="E35" s="4"/>
      <c r="F35" s="2"/>
    </row>
    <row r="36" spans="1:6" ht="15.6" x14ac:dyDescent="0.3">
      <c r="A36" s="152" t="s">
        <v>23</v>
      </c>
      <c r="B36" s="152"/>
      <c r="C36" s="152"/>
      <c r="D36" s="152"/>
      <c r="E36" s="152"/>
      <c r="F36" s="2"/>
    </row>
    <row r="37" spans="1:6" ht="15.6" x14ac:dyDescent="0.3">
      <c r="A37" s="152"/>
      <c r="B37" s="152"/>
      <c r="C37" s="152"/>
      <c r="D37" s="152"/>
      <c r="E37" s="152"/>
      <c r="F37" s="2"/>
    </row>
    <row r="38" spans="1:6" ht="15.6" x14ac:dyDescent="0.3">
      <c r="A38" s="16"/>
      <c r="B38" s="16"/>
      <c r="C38" s="16"/>
      <c r="D38" s="16"/>
      <c r="E38" s="16"/>
      <c r="F38" s="2"/>
    </row>
    <row r="39" spans="1:6" ht="15.6" x14ac:dyDescent="0.3">
      <c r="A39" s="15" t="s">
        <v>20</v>
      </c>
      <c r="B39" s="1"/>
      <c r="C39" s="1"/>
      <c r="D39" s="1"/>
      <c r="E39" s="1"/>
      <c r="F39" s="2"/>
    </row>
    <row r="40" spans="1:6" ht="15.6" x14ac:dyDescent="0.3">
      <c r="A40" s="1" t="s">
        <v>25</v>
      </c>
      <c r="B40" s="1"/>
      <c r="C40" s="1"/>
      <c r="D40" s="1"/>
      <c r="E40" s="1"/>
      <c r="F40" s="2"/>
    </row>
    <row r="41" spans="1:6" ht="15.6" x14ac:dyDescent="0.3">
      <c r="A41" s="1" t="s">
        <v>26</v>
      </c>
      <c r="B41" s="1"/>
      <c r="C41" s="1"/>
      <c r="D41" s="1"/>
      <c r="E41" s="1"/>
      <c r="F41" s="2"/>
    </row>
    <row r="42" spans="1:6" ht="15.6" x14ac:dyDescent="0.3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6" x14ac:dyDescent="0.3">
      <c r="A43" s="17" t="s">
        <v>24</v>
      </c>
      <c r="B43" s="18"/>
      <c r="C43" s="18"/>
      <c r="D43" s="18"/>
      <c r="E43" s="19"/>
      <c r="F43" s="2"/>
    </row>
    <row r="44" spans="1:6" ht="15.6" x14ac:dyDescent="0.3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6" x14ac:dyDescent="0.3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2" thickBot="1" x14ac:dyDescent="0.35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2" thickTop="1" x14ac:dyDescent="0.3">
      <c r="A47" s="1"/>
      <c r="B47" s="1"/>
      <c r="C47" s="1"/>
      <c r="D47" s="1"/>
      <c r="E47" s="1"/>
      <c r="F47" s="2"/>
    </row>
    <row r="48" spans="1:6" ht="15.6" x14ac:dyDescent="0.3">
      <c r="A48" s="15" t="s">
        <v>21</v>
      </c>
      <c r="B48" s="1"/>
      <c r="C48" s="1"/>
      <c r="D48" s="1"/>
      <c r="E48" s="1"/>
      <c r="F48" s="2"/>
    </row>
    <row r="49" spans="1:6" ht="15.6" x14ac:dyDescent="0.3">
      <c r="A49" s="1" t="s">
        <v>10</v>
      </c>
      <c r="B49" s="1"/>
      <c r="C49" s="1"/>
      <c r="D49" s="1"/>
      <c r="E49" s="1"/>
      <c r="F49" s="2"/>
    </row>
    <row r="50" spans="1:6" ht="15.6" x14ac:dyDescent="0.3">
      <c r="A50" s="1" t="s">
        <v>11</v>
      </c>
      <c r="B50" s="1"/>
      <c r="C50" s="1"/>
      <c r="D50" s="1"/>
      <c r="E50" s="1"/>
      <c r="F50" s="2"/>
    </row>
    <row r="51" spans="1:6" ht="15.6" x14ac:dyDescent="0.3">
      <c r="A51" s="1" t="s">
        <v>39</v>
      </c>
      <c r="B51" s="1"/>
      <c r="C51" s="1"/>
      <c r="D51" s="1"/>
      <c r="E51" s="1"/>
      <c r="F51" s="2"/>
    </row>
    <row r="52" spans="1:6" ht="15.6" x14ac:dyDescent="0.3">
      <c r="A52" s="1"/>
      <c r="B52" s="1"/>
      <c r="C52" s="1"/>
      <c r="D52" s="1"/>
      <c r="E52" s="1"/>
      <c r="F52" s="2"/>
    </row>
    <row r="53" spans="1:6" ht="15.6" x14ac:dyDescent="0.3">
      <c r="A53" s="1"/>
      <c r="B53" s="1"/>
      <c r="C53" s="1"/>
      <c r="D53" s="1"/>
      <c r="E53" s="1"/>
      <c r="F53" s="2"/>
    </row>
    <row r="54" spans="1:6" ht="15.6" x14ac:dyDescent="0.3">
      <c r="A54" s="1"/>
      <c r="B54" s="1"/>
      <c r="C54" s="1"/>
      <c r="D54" s="1"/>
      <c r="E54" s="1"/>
      <c r="F54" s="2"/>
    </row>
    <row r="55" spans="1:6" ht="15.6" x14ac:dyDescent="0.3">
      <c r="A55" s="1"/>
      <c r="B55" s="1"/>
      <c r="C55" s="1"/>
      <c r="D55" s="1"/>
      <c r="E55" s="1"/>
      <c r="F55" s="2"/>
    </row>
    <row r="56" spans="1:6" ht="15.6" x14ac:dyDescent="0.3">
      <c r="A56" s="1"/>
      <c r="B56" s="1"/>
      <c r="C56" s="1"/>
      <c r="D56" s="1"/>
      <c r="E56" s="1"/>
      <c r="F56" s="2"/>
    </row>
    <row r="57" spans="1:6" ht="15.6" x14ac:dyDescent="0.3">
      <c r="A57" s="1"/>
      <c r="B57" s="1"/>
      <c r="C57" s="1"/>
      <c r="D57" s="1"/>
      <c r="E57" s="1"/>
      <c r="F57" s="2"/>
    </row>
    <row r="58" spans="1:6" ht="15.6" x14ac:dyDescent="0.3">
      <c r="A58" s="1"/>
      <c r="B58" s="1"/>
      <c r="C58" s="1"/>
      <c r="D58" s="1"/>
      <c r="E58" s="1"/>
      <c r="F58" s="2"/>
    </row>
    <row r="59" spans="1:6" ht="15.6" x14ac:dyDescent="0.3">
      <c r="A59" s="1"/>
      <c r="B59" s="1"/>
      <c r="C59" s="1"/>
      <c r="D59" s="1"/>
      <c r="E59" s="1"/>
      <c r="F59" s="2"/>
    </row>
    <row r="60" spans="1:6" ht="15.6" x14ac:dyDescent="0.3">
      <c r="A60" s="1"/>
      <c r="B60" s="1"/>
      <c r="C60" s="1"/>
      <c r="D60" s="1"/>
      <c r="E60" s="1"/>
      <c r="F60" s="2"/>
    </row>
    <row r="61" spans="1:6" ht="15.6" x14ac:dyDescent="0.3">
      <c r="A61" s="1"/>
      <c r="B61" s="1"/>
      <c r="C61" s="1"/>
      <c r="D61" s="1"/>
      <c r="E61" s="1"/>
      <c r="F61" s="2"/>
    </row>
    <row r="62" spans="1:6" ht="15.6" x14ac:dyDescent="0.3">
      <c r="A62" s="1"/>
      <c r="B62" s="1"/>
      <c r="C62" s="1"/>
      <c r="D62" s="1"/>
      <c r="E62" s="1"/>
      <c r="F62" s="2"/>
    </row>
    <row r="63" spans="1:6" ht="15.6" x14ac:dyDescent="0.3">
      <c r="A63" s="1"/>
      <c r="B63" s="1"/>
      <c r="C63" s="1"/>
      <c r="D63" s="1"/>
      <c r="E63" s="1"/>
      <c r="F63" s="2"/>
    </row>
    <row r="64" spans="1:6" ht="15.6" x14ac:dyDescent="0.3">
      <c r="A64" s="1"/>
      <c r="B64" s="1"/>
      <c r="C64" s="1"/>
      <c r="D64" s="1"/>
      <c r="E64" s="1"/>
      <c r="F64" s="2"/>
    </row>
    <row r="65" spans="1:6" ht="15.6" x14ac:dyDescent="0.3">
      <c r="A65" s="1"/>
      <c r="B65" s="1"/>
      <c r="C65" s="1"/>
      <c r="D65" s="1"/>
      <c r="E65" s="1"/>
      <c r="F65" s="2"/>
    </row>
    <row r="66" spans="1:6" ht="15.6" x14ac:dyDescent="0.3">
      <c r="A66" s="1"/>
      <c r="B66" s="1"/>
      <c r="C66" s="1"/>
      <c r="D66" s="1"/>
      <c r="E66" s="1"/>
      <c r="F66" s="2"/>
    </row>
    <row r="67" spans="1:6" ht="15.6" x14ac:dyDescent="0.3">
      <c r="A67" s="1"/>
      <c r="B67" s="1"/>
      <c r="C67" s="1"/>
      <c r="D67" s="1"/>
      <c r="E67" s="1"/>
      <c r="F67" s="2"/>
    </row>
    <row r="68" spans="1:6" ht="15.6" x14ac:dyDescent="0.3">
      <c r="A68" s="1"/>
      <c r="B68" s="1"/>
      <c r="C68" s="1"/>
      <c r="D68" s="1"/>
      <c r="E68" s="1"/>
      <c r="F68" s="2"/>
    </row>
    <row r="69" spans="1:6" ht="15.6" x14ac:dyDescent="0.3">
      <c r="A69" s="1"/>
      <c r="B69" s="1"/>
      <c r="C69" s="1"/>
      <c r="D69" s="1"/>
      <c r="E69" s="1"/>
      <c r="F69" s="2"/>
    </row>
    <row r="70" spans="1:6" ht="15.6" x14ac:dyDescent="0.3">
      <c r="A70" s="1"/>
      <c r="B70" s="1"/>
      <c r="C70" s="1"/>
      <c r="D70" s="1"/>
      <c r="E70" s="1"/>
      <c r="F70" s="2"/>
    </row>
    <row r="71" spans="1:6" ht="15.6" x14ac:dyDescent="0.3">
      <c r="A71" s="1"/>
      <c r="B71" s="1"/>
      <c r="C71" s="1"/>
      <c r="D71" s="1"/>
      <c r="E71" s="1"/>
      <c r="F71" s="2"/>
    </row>
    <row r="72" spans="1:6" ht="15.6" x14ac:dyDescent="0.3">
      <c r="A72" s="1"/>
      <c r="B72" s="1"/>
      <c r="C72" s="1"/>
      <c r="D72" s="1"/>
      <c r="E72" s="1"/>
      <c r="F72" s="2"/>
    </row>
    <row r="73" spans="1:6" ht="15.6" x14ac:dyDescent="0.3">
      <c r="A73" s="1"/>
      <c r="B73" s="1"/>
      <c r="C73" s="1"/>
      <c r="D73" s="1"/>
      <c r="E73" s="1"/>
      <c r="F73" s="2"/>
    </row>
    <row r="74" spans="1:6" ht="15.6" x14ac:dyDescent="0.3">
      <c r="A74" s="1"/>
      <c r="B74" s="1"/>
      <c r="C74" s="1"/>
      <c r="D74" s="1"/>
      <c r="E74" s="1"/>
      <c r="F74" s="2"/>
    </row>
    <row r="75" spans="1:6" ht="15.6" x14ac:dyDescent="0.3">
      <c r="A75" s="1"/>
      <c r="B75" s="1"/>
      <c r="C75" s="1"/>
      <c r="D75" s="1"/>
      <c r="E75" s="1"/>
      <c r="F75" s="2"/>
    </row>
    <row r="76" spans="1:6" ht="15.6" x14ac:dyDescent="0.3">
      <c r="A76" s="1"/>
      <c r="B76" s="1"/>
      <c r="C76" s="1"/>
      <c r="D76" s="1"/>
      <c r="E76" s="1"/>
      <c r="F76" s="2"/>
    </row>
    <row r="77" spans="1:6" ht="15.6" x14ac:dyDescent="0.3">
      <c r="A77" s="1"/>
      <c r="B77" s="1"/>
      <c r="C77" s="1"/>
      <c r="D77" s="1"/>
      <c r="E77" s="1"/>
      <c r="F77" s="2"/>
    </row>
    <row r="78" spans="1:6" ht="15.6" x14ac:dyDescent="0.3">
      <c r="A78" s="1"/>
      <c r="B78" s="1"/>
      <c r="C78" s="1"/>
      <c r="D78" s="1"/>
      <c r="E78" s="1"/>
      <c r="F78" s="2"/>
    </row>
    <row r="79" spans="1:6" ht="15.6" x14ac:dyDescent="0.3">
      <c r="A79" s="1"/>
      <c r="B79" s="1"/>
      <c r="C79" s="1"/>
      <c r="D79" s="1"/>
      <c r="E79" s="1"/>
      <c r="F79" s="2"/>
    </row>
    <row r="80" spans="1:6" ht="15.6" x14ac:dyDescent="0.3">
      <c r="A80" s="1"/>
      <c r="B80" s="1"/>
      <c r="C80" s="1"/>
      <c r="D80" s="1"/>
      <c r="E80" s="1"/>
      <c r="F80" s="2"/>
    </row>
    <row r="81" spans="1:6" ht="15.6" x14ac:dyDescent="0.3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4" ma:contentTypeDescription="Crée un document." ma:contentTypeScope="" ma:versionID="6ebb50cb9208cbe8a7850f36b952d5ae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34654ff2e2e90009dc918346c88ec5ff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087EF2-D259-4A07-99DD-E39F0C63BB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FDEF4-4C61-46F0-8763-8C6B0BB7E46A}">
  <ds:schemaRefs>
    <ds:schemaRef ds:uri="http://purl.org/dc/elements/1.1/"/>
    <ds:schemaRef ds:uri="a741cbf7-6fd3-431e-a913-08346dcfe6cb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fb6b5eda-5c64-413a-b0f8-523ccac12f5c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7272B2-8906-4EE4-9605-3ECE6E56D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Solution</vt:lpstr>
      <vt:lpstr>En classe (p.1)</vt:lpstr>
      <vt:lpstr>En classe (p.2)</vt:lpstr>
      <vt:lpstr>Solution-H2019</vt:lpstr>
      <vt:lpstr>'En classe (p.1)'!Zone_d_impression</vt:lpstr>
      <vt:lpstr>'En classe (p.2)'!Zone_d_impression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2023-02-08T14:26:36Z</cp:lastPrinted>
  <dcterms:created xsi:type="dcterms:W3CDTF">2005-07-05T19:14:21Z</dcterms:created>
  <dcterms:modified xsi:type="dcterms:W3CDTF">2025-02-05T16:15:08Z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