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500" documentId="8_{90BD8BD9-EEA5-4A30-BCC4-9E4B397C558C}" xr6:coauthVersionLast="47" xr6:coauthVersionMax="47" xr10:uidLastSave="{E6E0F78C-AF45-4E54-802A-3E8E132C6023}"/>
  <bookViews>
    <workbookView xWindow="-120" yWindow="-120" windowWidth="38640" windowHeight="21120" xr2:uid="{6E64D84B-7BBC-4E32-9619-8D0698885632}"/>
  </bookViews>
  <sheets>
    <sheet name="Solution" sheetId="3" r:id="rId1"/>
    <sheet name="En classe (p.1)" sheetId="4" r:id="rId2"/>
    <sheet name="En classe (p.2)" sheetId="5" r:id="rId3"/>
    <sheet name="Solution-H2019" sheetId="2" state="hidden" r:id="rId4"/>
  </sheets>
  <definedNames>
    <definedName name="_xlnm.Print_Area" localSheetId="1">'En classe (p.1)'!$A$1:$E$2</definedName>
    <definedName name="_xlnm.Print_Area" localSheetId="2">'En classe (p.2)'!$A$1:$E$2</definedName>
    <definedName name="_xlnm.Print_Area" localSheetId="0">Solution!$A$1:$I$205</definedName>
    <definedName name="_xlnm.Print_Area" localSheetId="3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8" i="3" l="1"/>
  <c r="E201" i="3"/>
  <c r="E202" i="3"/>
  <c r="F201" i="3"/>
  <c r="E169" i="3"/>
  <c r="D172" i="3"/>
  <c r="E172" i="3"/>
  <c r="E174" i="3"/>
  <c r="E179" i="3"/>
  <c r="F178" i="3"/>
  <c r="E131" i="3"/>
  <c r="E136" i="3"/>
  <c r="E140" i="3"/>
  <c r="E141" i="3"/>
  <c r="F140" i="3"/>
  <c r="E92" i="3"/>
  <c r="E97" i="3"/>
  <c r="E101" i="3"/>
  <c r="E102" i="3"/>
  <c r="F101" i="3"/>
  <c r="E82" i="3"/>
  <c r="E86" i="3"/>
  <c r="E87" i="3"/>
  <c r="F86" i="3"/>
  <c r="E62" i="3"/>
  <c r="E67" i="3"/>
  <c r="E71" i="3"/>
  <c r="E72" i="3"/>
  <c r="F71" i="3"/>
  <c r="E25" i="3"/>
  <c r="E30" i="3"/>
  <c r="E34" i="3"/>
  <c r="E40" i="3"/>
  <c r="D42" i="3"/>
  <c r="E42" i="3"/>
  <c r="E45" i="3"/>
  <c r="E49" i="3"/>
  <c r="F49" i="3"/>
  <c r="D29" i="3"/>
  <c r="F34" i="3"/>
  <c r="D135" i="3"/>
  <c r="E161" i="3"/>
  <c r="E162" i="3"/>
  <c r="E163" i="3"/>
  <c r="E164" i="3"/>
  <c r="I164" i="3"/>
  <c r="D148" i="3"/>
  <c r="E148" i="3"/>
  <c r="E151" i="3"/>
  <c r="E153" i="3"/>
  <c r="H153" i="3"/>
  <c r="E156" i="3"/>
  <c r="E157" i="3"/>
  <c r="D196" i="3"/>
  <c r="E192" i="3"/>
  <c r="E197" i="3"/>
  <c r="E184" i="3"/>
  <c r="E183" i="3"/>
  <c r="E185" i="3"/>
  <c r="E186" i="3"/>
  <c r="E124" i="3"/>
  <c r="E123" i="3"/>
  <c r="E125" i="3"/>
  <c r="E126" i="3"/>
  <c r="D110" i="3"/>
  <c r="E110" i="3"/>
  <c r="E112" i="3"/>
  <c r="E116" i="3"/>
  <c r="G116" i="3"/>
  <c r="E118" i="3"/>
  <c r="E119" i="3"/>
  <c r="E54" i="3"/>
  <c r="E55" i="3"/>
  <c r="E56" i="3"/>
  <c r="E57" i="3"/>
  <c r="I57" i="3"/>
  <c r="I205" i="3"/>
  <c r="I20" i="3"/>
  <c r="F16" i="3"/>
  <c r="G205" i="3"/>
  <c r="G20" i="3"/>
  <c r="F12" i="3"/>
  <c r="D44" i="3"/>
  <c r="D66" i="3"/>
  <c r="D96" i="3"/>
  <c r="F205" i="3"/>
  <c r="F20" i="3"/>
  <c r="F11" i="3"/>
  <c r="H205" i="3"/>
  <c r="H20" i="3"/>
  <c r="F9" i="3"/>
  <c r="E50" i="3"/>
  <c r="E35" i="3"/>
  <c r="F44" i="2"/>
  <c r="E45" i="2"/>
  <c r="E46" i="2"/>
  <c r="E33" i="2"/>
  <c r="E14" i="2"/>
  <c r="F17" i="2"/>
  <c r="F21" i="2"/>
  <c r="F23" i="2"/>
</calcChain>
</file>

<file path=xl/sharedStrings.xml><?xml version="1.0" encoding="utf-8"?>
<sst xmlns="http://schemas.openxmlformats.org/spreadsheetml/2006/main" count="276" uniqueCount="109">
  <si>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</si>
  <si>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</si>
  <si>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</si>
  <si>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</si>
  <si>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</si>
  <si>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</si>
  <si>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</si>
  <si>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</si>
  <si>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</si>
  <si>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</si>
  <si>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</si>
  <si>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</si>
  <si>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</si>
  <si>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</si>
  <si>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</si>
  <si>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</si>
  <si>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</si>
  <si>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</si>
  <si>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</si>
  <si>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</si>
  <si>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</si>
  <si>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</si>
  <si>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</si>
  <si>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</si>
  <si>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</si>
  <si>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</si>
  <si>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</si>
  <si>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</si>
  <si>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</si>
  <si>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</si>
  <si>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</si>
  <si>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</si>
  <si>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</si>
  <si>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</si>
  <si>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</si>
  <si>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</si>
  <si>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</si>
  <si>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</si>
  <si>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</si>
  <si>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</si>
  <si>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</si>
  <si>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</si>
  <si>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</si>
  <si>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</si>
  <si>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</si>
  <si>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Semaine 4 - Solution</t>
  </si>
  <si>
    <t>DPA déduite, perte finale déduite, récupération d’amortissement imposée et GCI</t>
  </si>
  <si>
    <t>Perte finale</t>
  </si>
  <si>
    <t>Acquisitions</t>
  </si>
  <si>
    <t>Dispositions: moindre de:</t>
  </si>
  <si>
    <t>coût en capital</t>
  </si>
  <si>
    <t>produit de disposition</t>
  </si>
  <si>
    <t>Acquisitions nettes</t>
  </si>
  <si>
    <t>FNACC " partielle "</t>
  </si>
  <si>
    <t>Récupération d'amortissement ?</t>
  </si>
  <si>
    <t>Perte finale ?</t>
  </si>
  <si>
    <t>NON</t>
  </si>
  <si>
    <t>Sinon:</t>
  </si>
  <si>
    <t>Produit de disposition</t>
  </si>
  <si>
    <t>Prix de base rajusté</t>
  </si>
  <si>
    <t>Gain en capital (perte en capital)</t>
  </si>
  <si>
    <t>Catégorie #8 - 20 %</t>
  </si>
  <si>
    <t>Mobilier de bureau</t>
  </si>
  <si>
    <t>Catégorie #10 - 30 %</t>
  </si>
  <si>
    <t>Catégorie #10.1 "Distincte" - 30 %</t>
  </si>
  <si>
    <t>Catégorie #12 - 100 %</t>
  </si>
  <si>
    <t>Catégorie #14.1 - 5 %</t>
  </si>
  <si>
    <t>DPA</t>
  </si>
  <si>
    <t>GCI-PCD</t>
  </si>
  <si>
    <t>TOTAL</t>
  </si>
  <si>
    <t>TOTAL (voir plus bas)</t>
  </si>
  <si>
    <t>(non utilisé pour la fabrication et transformation)</t>
  </si>
  <si>
    <t>FNACC au 30-9-20WW</t>
  </si>
  <si>
    <t>FNACC au 30-9-20XX</t>
  </si>
  <si>
    <t>Récup. d'amort.</t>
  </si>
  <si>
    <t>Calcul des gains en capital imposables (GCI) et des pertes en capital déductibles (PCD)</t>
  </si>
  <si>
    <t>GCI (PCD refusée)</t>
  </si>
  <si>
    <t xml:space="preserve">Bénéfice comptable établi selon les règles comptables en vigueur = </t>
  </si>
  <si>
    <t>XXX $</t>
  </si>
  <si>
    <t>Récupération d'amortissement imposée</t>
  </si>
  <si>
    <t>Perte finale déduite</t>
  </si>
  <si>
    <t>DPA déduite</t>
  </si>
  <si>
    <t xml:space="preserve">Provision pour amortissement comptable (non déductible) </t>
  </si>
  <si>
    <t>+ XXX $</t>
  </si>
  <si>
    <t>Revenu d'entreprise (fiscal) =</t>
  </si>
  <si>
    <t xml:space="preserve">Calcul des GCI qui excèdent les PCD (hors conciliation) = </t>
  </si>
  <si>
    <t>Franchise Com88 - durée illimitée</t>
  </si>
  <si>
    <t>2- Solde de FNACC positif</t>
  </si>
  <si>
    <t xml:space="preserve">OUI </t>
  </si>
  <si>
    <t>Équipement informatique</t>
  </si>
  <si>
    <t>Catégorie #17 - 8 %</t>
  </si>
  <si>
    <t>1- Solde de FNACC négatif</t>
  </si>
  <si>
    <t>Catégorie #1 - 4 % + 2 % supplémentaire = 6 %</t>
  </si>
  <si>
    <t>refusée</t>
  </si>
  <si>
    <t xml:space="preserve">1- Catégorie vide (325 000 $ - 325 000 $ = 0 $)  </t>
  </si>
  <si>
    <t>Bâtisse</t>
  </si>
  <si>
    <t>Logiciels</t>
  </si>
  <si>
    <t>Asphalte</t>
  </si>
  <si>
    <t>Automobile #1</t>
  </si>
  <si>
    <t>Automobile #2</t>
  </si>
  <si>
    <t>Automobile #3</t>
  </si>
  <si>
    <t>Franchise</t>
  </si>
  <si>
    <t>Brevet</t>
  </si>
  <si>
    <t>DPA sur la FNACC partielle</t>
  </si>
  <si>
    <t>Taux DPA x FNACC partielle</t>
  </si>
  <si>
    <t>Catégorie #54 - 30 %</t>
  </si>
  <si>
    <t>(75 % lorsque appliqué à des biens acquis au cours de l’année)</t>
  </si>
  <si>
    <t>Catégorie #44 - 100 %</t>
  </si>
  <si>
    <t xml:space="preserve">Catégorie #50 - 100 %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</si>
</sst>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6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  <font>
      <sz val="11"/>
      <name val="Bookman Old Style"/>
      <family val="1"/>
    </font>
    <font>
      <strike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14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6" fillId="0" borderId="0" xfId="0" applyFont="1" applyBorder="1"/>
    <xf numFmtId="0" fontId="2" fillId="0" borderId="0" xfId="0" applyFont="1" applyBorder="1" applyAlignment="1"/>
    <xf numFmtId="0" fontId="10" fillId="0" borderId="0" xfId="0" applyFont="1"/>
    <xf numFmtId="0" fontId="10" fillId="0" borderId="0" xfId="0" applyFont="1" applyFill="1"/>
    <xf numFmtId="0" fontId="2" fillId="0" borderId="0" xfId="0" applyFont="1" applyFill="1"/>
    <xf numFmtId="0" fontId="3" fillId="0" borderId="1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right"/>
    </xf>
    <xf numFmtId="0" fontId="10" fillId="0" borderId="16" xfId="0" applyFont="1" applyFill="1" applyBorder="1"/>
    <xf numFmtId="0" fontId="2" fillId="0" borderId="16" xfId="0" applyFont="1" applyFill="1" applyBorder="1"/>
    <xf numFmtId="0" fontId="9" fillId="0" borderId="16" xfId="0" applyFont="1" applyFill="1" applyBorder="1"/>
    <xf numFmtId="0" fontId="11" fillId="0" borderId="18" xfId="0" applyFont="1" applyFill="1" applyBorder="1"/>
    <xf numFmtId="0" fontId="10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2" fillId="0" borderId="18" xfId="0" applyFont="1" applyFill="1" applyBorder="1"/>
    <xf numFmtId="5" fontId="2" fillId="0" borderId="0" xfId="0" applyNumberFormat="1" applyFont="1" applyFill="1" applyBorder="1"/>
    <xf numFmtId="5" fontId="2" fillId="0" borderId="2" xfId="0" applyNumberFormat="1" applyFont="1" applyFill="1" applyBorder="1"/>
    <xf numFmtId="5" fontId="2" fillId="0" borderId="16" xfId="0" applyNumberFormat="1" applyFont="1" applyFill="1" applyBorder="1"/>
    <xf numFmtId="5" fontId="9" fillId="0" borderId="0" xfId="0" applyNumberFormat="1" applyFont="1" applyFill="1" applyBorder="1"/>
    <xf numFmtId="0" fontId="8" fillId="0" borderId="18" xfId="0" applyFont="1" applyFill="1" applyBorder="1"/>
    <xf numFmtId="0" fontId="2" fillId="0" borderId="19" xfId="0" applyFont="1" applyFill="1" applyBorder="1"/>
    <xf numFmtId="0" fontId="2" fillId="0" borderId="1" xfId="0" applyFont="1" applyFill="1" applyBorder="1"/>
    <xf numFmtId="5" fontId="2" fillId="0" borderId="1" xfId="0" applyNumberFormat="1" applyFont="1" applyFill="1" applyBorder="1"/>
    <xf numFmtId="5" fontId="2" fillId="0" borderId="24" xfId="0" applyNumberFormat="1" applyFont="1" applyFill="1" applyBorder="1"/>
    <xf numFmtId="0" fontId="11" fillId="0" borderId="0" xfId="0" applyFont="1" applyFill="1" applyBorder="1"/>
    <xf numFmtId="5" fontId="15" fillId="0" borderId="2" xfId="0" applyNumberFormat="1" applyFont="1" applyFill="1" applyBorder="1"/>
    <xf numFmtId="5" fontId="2" fillId="0" borderId="0" xfId="0" applyNumberFormat="1" applyFont="1" applyFill="1"/>
    <xf numFmtId="0" fontId="9" fillId="0" borderId="0" xfId="0" applyFont="1" applyFill="1"/>
    <xf numFmtId="0" fontId="12" fillId="0" borderId="0" xfId="0" applyFont="1" applyFill="1" applyBorder="1" applyAlignment="1">
      <alignment horizontal="right"/>
    </xf>
    <xf numFmtId="5" fontId="3" fillId="0" borderId="0" xfId="0" applyNumberFormat="1" applyFont="1" applyFill="1" applyBorder="1"/>
    <xf numFmtId="0" fontId="3" fillId="0" borderId="18" xfId="0" applyFont="1" applyFill="1" applyBorder="1"/>
    <xf numFmtId="0" fontId="11" fillId="0" borderId="0" xfId="0" applyFont="1" applyFill="1" applyAlignment="1"/>
    <xf numFmtId="0" fontId="11" fillId="0" borderId="0" xfId="0" applyFont="1" applyFill="1" applyAlignment="1">
      <alignment wrapText="1"/>
    </xf>
    <xf numFmtId="5" fontId="11" fillId="0" borderId="0" xfId="0" applyNumberFormat="1" applyFont="1" applyFill="1" applyBorder="1" applyAlignment="1">
      <alignment wrapText="1"/>
    </xf>
    <xf numFmtId="5" fontId="2" fillId="0" borderId="17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3" fillId="0" borderId="0" xfId="0" applyFont="1" applyBorder="1" applyAlignment="1"/>
    <xf numFmtId="5" fontId="2" fillId="0" borderId="0" xfId="1" applyNumberFormat="1" applyFont="1" applyBorder="1" applyAlignment="1"/>
    <xf numFmtId="5" fontId="3" fillId="0" borderId="14" xfId="0" applyNumberFormat="1" applyFont="1" applyFill="1" applyBorder="1" applyAlignment="1"/>
    <xf numFmtId="0" fontId="2" fillId="0" borderId="0" xfId="0" applyFont="1" applyFill="1" applyBorder="1" applyAlignment="1"/>
    <xf numFmtId="5" fontId="2" fillId="0" borderId="0" xfId="1" applyNumberFormat="1" applyFont="1" applyFill="1" applyBorder="1" applyAlignment="1"/>
    <xf numFmtId="5" fontId="2" fillId="0" borderId="20" xfId="0" applyNumberFormat="1" applyFont="1" applyFill="1" applyBorder="1"/>
    <xf numFmtId="5" fontId="2" fillId="0" borderId="20" xfId="0" applyNumberFormat="1" applyFont="1" applyFill="1" applyBorder="1" applyAlignment="1"/>
    <xf numFmtId="0" fontId="2" fillId="0" borderId="17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5" fontId="3" fillId="0" borderId="16" xfId="0" applyNumberFormat="1" applyFont="1" applyFill="1" applyBorder="1"/>
    <xf numFmtId="0" fontId="3" fillId="0" borderId="19" xfId="0" applyFont="1" applyFill="1" applyBorder="1"/>
    <xf numFmtId="5" fontId="3" fillId="0" borderId="1" xfId="0" applyNumberFormat="1" applyFont="1" applyFill="1" applyBorder="1"/>
    <xf numFmtId="5" fontId="3" fillId="0" borderId="22" xfId="0" applyNumberFormat="1" applyFont="1" applyFill="1" applyBorder="1"/>
    <xf numFmtId="5" fontId="2" fillId="0" borderId="23" xfId="1" quotePrefix="1" applyNumberFormat="1" applyFont="1" applyBorder="1" applyAlignment="1">
      <alignment horizontal="right"/>
    </xf>
    <xf numFmtId="5" fontId="2" fillId="6" borderId="0" xfId="2" applyNumberFormat="1" applyFont="1" applyFill="1" applyBorder="1"/>
    <xf numFmtId="0" fontId="2" fillId="6" borderId="0" xfId="0" applyFont="1" applyFill="1" applyBorder="1"/>
    <xf numFmtId="5" fontId="2" fillId="6" borderId="0" xfId="1" applyNumberFormat="1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Border="1"/>
    <xf numFmtId="5" fontId="2" fillId="3" borderId="0" xfId="1" applyNumberFormat="1" applyFont="1" applyFill="1" applyBorder="1" applyAlignment="1">
      <alignment horizontal="right"/>
    </xf>
    <xf numFmtId="5" fontId="3" fillId="5" borderId="23" xfId="0" applyNumberFormat="1" applyFont="1" applyFill="1" applyBorder="1" applyAlignment="1">
      <alignment wrapText="1"/>
    </xf>
    <xf numFmtId="5" fontId="3" fillId="7" borderId="23" xfId="0" applyNumberFormat="1" applyFont="1" applyFill="1" applyBorder="1" applyAlignment="1">
      <alignment wrapText="1"/>
    </xf>
    <xf numFmtId="5" fontId="3" fillId="8" borderId="23" xfId="0" applyNumberFormat="1" applyFont="1" applyFill="1" applyBorder="1" applyAlignment="1">
      <alignment wrapText="1"/>
    </xf>
    <xf numFmtId="5" fontId="3" fillId="9" borderId="23" xfId="0" applyNumberFormat="1" applyFont="1" applyFill="1" applyBorder="1" applyAlignment="1">
      <alignment wrapText="1"/>
    </xf>
    <xf numFmtId="5" fontId="2" fillId="0" borderId="17" xfId="0" applyNumberFormat="1" applyFont="1" applyFill="1" applyBorder="1" applyAlignment="1"/>
    <xf numFmtId="5" fontId="3" fillId="0" borderId="20" xfId="0" applyNumberFormat="1" applyFont="1" applyFill="1" applyBorder="1" applyAlignment="1"/>
    <xf numFmtId="5" fontId="2" fillId="0" borderId="21" xfId="0" applyNumberFormat="1" applyFont="1" applyFill="1" applyBorder="1"/>
    <xf numFmtId="5" fontId="3" fillId="0" borderId="22" xfId="0" applyNumberFormat="1" applyFont="1" applyFill="1" applyBorder="1" applyAlignment="1"/>
    <xf numFmtId="5" fontId="15" fillId="0" borderId="0" xfId="0" applyNumberFormat="1" applyFont="1" applyFill="1" applyBorder="1"/>
    <xf numFmtId="0" fontId="2" fillId="0" borderId="16" xfId="0" applyFont="1" applyBorder="1"/>
    <xf numFmtId="0" fontId="2" fillId="0" borderId="1" xfId="0" applyFont="1" applyBorder="1"/>
    <xf numFmtId="0" fontId="3" fillId="0" borderId="14" xfId="0" applyFont="1" applyFill="1" applyBorder="1" applyAlignment="1">
      <alignment wrapText="1"/>
    </xf>
    <xf numFmtId="5" fontId="2" fillId="0" borderId="14" xfId="0" applyNumberFormat="1" applyFont="1" applyFill="1" applyBorder="1" applyAlignment="1"/>
    <xf numFmtId="0" fontId="6" fillId="0" borderId="15" xfId="0" applyFont="1" applyFill="1" applyBorder="1"/>
    <xf numFmtId="0" fontId="2" fillId="0" borderId="23" xfId="0" applyFont="1" applyFill="1" applyBorder="1"/>
    <xf numFmtId="0" fontId="2" fillId="0" borderId="23" xfId="0" applyFont="1" applyBorder="1"/>
    <xf numFmtId="5" fontId="3" fillId="0" borderId="14" xfId="0" applyNumberFormat="1" applyFont="1" applyFill="1" applyBorder="1" applyAlignment="1">
      <alignment vertical="center"/>
    </xf>
    <xf numFmtId="5" fontId="3" fillId="0" borderId="20" xfId="0" applyNumberFormat="1" applyFont="1" applyFill="1" applyBorder="1" applyAlignment="1">
      <alignment vertical="center"/>
    </xf>
    <xf numFmtId="0" fontId="3" fillId="0" borderId="23" xfId="0" applyFont="1" applyFill="1" applyBorder="1" applyAlignment="1">
      <alignment horizontal="center" wrapText="1"/>
    </xf>
    <xf numFmtId="5" fontId="2" fillId="0" borderId="23" xfId="0" applyNumberFormat="1" applyFont="1" applyFill="1" applyBorder="1" applyAlignment="1">
      <alignment vertical="center"/>
    </xf>
    <xf numFmtId="0" fontId="3" fillId="10" borderId="18" xfId="0" applyFont="1" applyFill="1" applyBorder="1"/>
    <xf numFmtId="0" fontId="2" fillId="0" borderId="0" xfId="0" applyFont="1" applyAlignment="1">
      <alignment horizontal="left" wrapText="1"/>
    </xf>
  </cellXfs>
  <cellStyles count="4">
    <cellStyle name="Monétaire" xfId="1" builtinId="4"/>
    <cellStyle name="Monétaire 2" xfId="3" xr:uid="{682D69A6-9CD0-4BE9-8266-0AE8BE6872D8}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colors>
    <mruColors>
      <color rgb="FFB9CDE5"/>
      <color rgb="FF00B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21</xdr:row>
      <xdr:rowOff>0</xdr:rowOff>
    </xdr:from>
    <xdr:to>
      <xdr:col>6</xdr:col>
      <xdr:colOff>200025</xdr:colOff>
      <xdr:row>21</xdr:row>
      <xdr:rowOff>0</xdr:rowOff>
    </xdr:to>
    <xdr:sp macro="" textlink="">
      <xdr:nvSpPr>
        <xdr:cNvPr id="15" name="Line 18">
          <a:extLst>
            <a:ext uri="{FF2B5EF4-FFF2-40B4-BE49-F238E27FC236}">
              <a16:creationId xmlns:a16="http://schemas.microsoft.com/office/drawing/2014/main" id="{8EBEA511-9FE5-4DDF-9878-07D39862DE12}"/>
            </a:ext>
          </a:extLst>
        </xdr:cNvPr>
        <xdr:cNvSpPr>
          <a:spLocks noChangeShapeType="1"/>
        </xdr:cNvSpPr>
      </xdr:nvSpPr>
      <xdr:spPr bwMode="auto">
        <a:xfrm>
          <a:off x="5991225" y="96678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21</xdr:row>
      <xdr:rowOff>0</xdr:rowOff>
    </xdr:from>
    <xdr:to>
      <xdr:col>6</xdr:col>
      <xdr:colOff>200025</xdr:colOff>
      <xdr:row>21</xdr:row>
      <xdr:rowOff>0</xdr:rowOff>
    </xdr:to>
    <xdr:sp macro="" textlink="">
      <xdr:nvSpPr>
        <xdr:cNvPr id="18" name="Line 21">
          <a:extLst>
            <a:ext uri="{FF2B5EF4-FFF2-40B4-BE49-F238E27FC236}">
              <a16:creationId xmlns:a16="http://schemas.microsoft.com/office/drawing/2014/main" id="{C6E288DC-9247-4614-8B0F-D37B091B6725}"/>
            </a:ext>
          </a:extLst>
        </xdr:cNvPr>
        <xdr:cNvSpPr>
          <a:spLocks noChangeShapeType="1"/>
        </xdr:cNvSpPr>
      </xdr:nvSpPr>
      <xdr:spPr bwMode="auto">
        <a:xfrm>
          <a:off x="5991225" y="96678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200025</xdr:colOff>
      <xdr:row>35</xdr:row>
      <xdr:rowOff>0</xdr:rowOff>
    </xdr:from>
    <xdr:to>
      <xdr:col>6</xdr:col>
      <xdr:colOff>200025</xdr:colOff>
      <xdr:row>35</xdr:row>
      <xdr:rowOff>0</xdr:rowOff>
    </xdr:to>
    <xdr:sp macro="" textlink="">
      <xdr:nvSpPr>
        <xdr:cNvPr id="22" name="Line 64">
          <a:extLst>
            <a:ext uri="{FF2B5EF4-FFF2-40B4-BE49-F238E27FC236}">
              <a16:creationId xmlns:a16="http://schemas.microsoft.com/office/drawing/2014/main" id="{894B088B-EDE5-471D-A121-FE416D11BBE9}"/>
            </a:ext>
          </a:extLst>
        </xdr:cNvPr>
        <xdr:cNvSpPr>
          <a:spLocks noChangeShapeType="1"/>
        </xdr:cNvSpPr>
      </xdr:nvSpPr>
      <xdr:spPr bwMode="auto">
        <a:xfrm>
          <a:off x="5991225" y="170688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39412</xdr:colOff>
      <xdr:row>74</xdr:row>
      <xdr:rowOff>0</xdr:rowOff>
    </xdr:from>
    <xdr:to>
      <xdr:col>8</xdr:col>
      <xdr:colOff>816193</xdr:colOff>
      <xdr:row>86</xdr:row>
      <xdr:rowOff>183931</xdr:rowOff>
    </xdr:to>
    <xdr:sp macro="" textlink="">
      <xdr:nvSpPr>
        <xdr:cNvPr id="26" name="Rectangle 29">
          <a:extLst>
            <a:ext uri="{FF2B5EF4-FFF2-40B4-BE49-F238E27FC236}">
              <a16:creationId xmlns:a16="http://schemas.microsoft.com/office/drawing/2014/main" id="{6BEDA381-E471-4DDD-BA32-A0C91B57C292}"/>
            </a:ext>
          </a:extLst>
        </xdr:cNvPr>
        <xdr:cNvSpPr>
          <a:spLocks noChangeArrowheads="1"/>
        </xdr:cNvSpPr>
      </xdr:nvSpPr>
      <xdr:spPr bwMode="auto">
        <a:xfrm>
          <a:off x="5261740" y="14865569"/>
          <a:ext cx="2471574" cy="2660431"/>
        </a:xfrm>
        <a:prstGeom prst="wedgeRectCallout">
          <a:avLst>
            <a:gd name="adj1" fmla="val -75244"/>
            <a:gd name="adj2" fmla="val 197"/>
          </a:avLst>
        </a:prstGeom>
        <a:solidFill>
          <a:srgbClr val="B9CDE5">
            <a:alpha val="50196"/>
          </a:srgbClr>
        </a:soli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200"/>
            </a:lnSpc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fonctionnement de cette catégorie est expliqué en détails au point 4 « Les situations particulières » du sujet 2 du volume.</a:t>
          </a:r>
        </a:p>
      </xdr:txBody>
    </xdr:sp>
    <xdr:clientData/>
  </xdr:twoCellAnchor>
  <xdr:twoCellAnchor>
    <xdr:from>
      <xdr:col>5</xdr:col>
      <xdr:colOff>413844</xdr:colOff>
      <xdr:row>39</xdr:row>
      <xdr:rowOff>2737</xdr:rowOff>
    </xdr:from>
    <xdr:to>
      <xdr:col>6</xdr:col>
      <xdr:colOff>834259</xdr:colOff>
      <xdr:row>40</xdr:row>
      <xdr:rowOff>81565</xdr:rowOff>
    </xdr:to>
    <xdr:sp macro="" textlink="">
      <xdr:nvSpPr>
        <xdr:cNvPr id="32" name="Bulle narrative : rectangle 31">
          <a:extLst>
            <a:ext uri="{FF2B5EF4-FFF2-40B4-BE49-F238E27FC236}">
              <a16:creationId xmlns:a16="http://schemas.microsoft.com/office/drawing/2014/main" id="{30A0F97D-8E22-464A-AB2E-A40840E0F710}"/>
            </a:ext>
          </a:extLst>
        </xdr:cNvPr>
        <xdr:cNvSpPr/>
      </xdr:nvSpPr>
      <xdr:spPr>
        <a:xfrm>
          <a:off x="4779469" y="7821175"/>
          <a:ext cx="12697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Mobilier de bureau</a:t>
          </a:r>
        </a:p>
      </xdr:txBody>
    </xdr:sp>
    <xdr:clientData/>
  </xdr:twoCellAnchor>
  <xdr:twoCellAnchor>
    <xdr:from>
      <xdr:col>5</xdr:col>
      <xdr:colOff>538654</xdr:colOff>
      <xdr:row>61</xdr:row>
      <xdr:rowOff>183930</xdr:rowOff>
    </xdr:from>
    <xdr:to>
      <xdr:col>7</xdr:col>
      <xdr:colOff>446689</xdr:colOff>
      <xdr:row>63</xdr:row>
      <xdr:rowOff>72258</xdr:rowOff>
    </xdr:to>
    <xdr:sp macro="" textlink="">
      <xdr:nvSpPr>
        <xdr:cNvPr id="33" name="Bulle narrative : rectangle 32">
          <a:extLst>
            <a:ext uri="{FF2B5EF4-FFF2-40B4-BE49-F238E27FC236}">
              <a16:creationId xmlns:a16="http://schemas.microsoft.com/office/drawing/2014/main" id="{E1E2F29D-D7FB-4848-B126-4C7764457B87}"/>
            </a:ext>
          </a:extLst>
        </xdr:cNvPr>
        <xdr:cNvSpPr/>
      </xdr:nvSpPr>
      <xdr:spPr>
        <a:xfrm>
          <a:off x="4913585" y="9715499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#2 -</a:t>
          </a:r>
          <a:r>
            <a:rPr lang="fr-CA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à essence</a:t>
          </a:r>
          <a:endParaRPr lang="fr-CA" sz="11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538654</xdr:colOff>
      <xdr:row>75</xdr:row>
      <xdr:rowOff>183930</xdr:rowOff>
    </xdr:from>
    <xdr:to>
      <xdr:col>7</xdr:col>
      <xdr:colOff>446689</xdr:colOff>
      <xdr:row>77</xdr:row>
      <xdr:rowOff>72258</xdr:rowOff>
    </xdr:to>
    <xdr:sp macro="" textlink="">
      <xdr:nvSpPr>
        <xdr:cNvPr id="34" name="Bulle narrative : rectangle 33">
          <a:extLst>
            <a:ext uri="{FF2B5EF4-FFF2-40B4-BE49-F238E27FC236}">
              <a16:creationId xmlns:a16="http://schemas.microsoft.com/office/drawing/2014/main" id="{96E287EC-E31F-498E-9AD0-E92F88F260E3}"/>
            </a:ext>
          </a:extLst>
        </xdr:cNvPr>
        <xdr:cNvSpPr/>
      </xdr:nvSpPr>
      <xdr:spPr>
        <a:xfrm>
          <a:off x="4913585" y="12572999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#1 -</a:t>
          </a:r>
          <a:r>
            <a:rPr lang="fr-CA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à essence</a:t>
          </a:r>
          <a:endParaRPr lang="fr-CA" sz="11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538654</xdr:colOff>
      <xdr:row>91</xdr:row>
      <xdr:rowOff>183930</xdr:rowOff>
    </xdr:from>
    <xdr:to>
      <xdr:col>7</xdr:col>
      <xdr:colOff>446689</xdr:colOff>
      <xdr:row>93</xdr:row>
      <xdr:rowOff>72258</xdr:rowOff>
    </xdr:to>
    <xdr:sp macro="" textlink="">
      <xdr:nvSpPr>
        <xdr:cNvPr id="35" name="Bulle narrative : rectangle 34">
          <a:extLst>
            <a:ext uri="{FF2B5EF4-FFF2-40B4-BE49-F238E27FC236}">
              <a16:creationId xmlns:a16="http://schemas.microsoft.com/office/drawing/2014/main" id="{E5D953E3-93E6-4A66-9467-744F1B5FDBC1}"/>
            </a:ext>
          </a:extLst>
        </xdr:cNvPr>
        <xdr:cNvSpPr/>
      </xdr:nvSpPr>
      <xdr:spPr>
        <a:xfrm>
          <a:off x="4913585" y="15811499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Logiciels - coût de revient</a:t>
          </a:r>
        </a:p>
      </xdr:txBody>
    </xdr:sp>
    <xdr:clientData/>
  </xdr:twoCellAnchor>
  <xdr:twoCellAnchor>
    <xdr:from>
      <xdr:col>5</xdr:col>
      <xdr:colOff>696308</xdr:colOff>
      <xdr:row>105</xdr:row>
      <xdr:rowOff>183930</xdr:rowOff>
    </xdr:from>
    <xdr:to>
      <xdr:col>8</xdr:col>
      <xdr:colOff>190499</xdr:colOff>
      <xdr:row>107</xdr:row>
      <xdr:rowOff>72258</xdr:rowOff>
    </xdr:to>
    <xdr:sp macro="" textlink="">
      <xdr:nvSpPr>
        <xdr:cNvPr id="37" name="Bulle narrative : rectangle 36">
          <a:extLst>
            <a:ext uri="{FF2B5EF4-FFF2-40B4-BE49-F238E27FC236}">
              <a16:creationId xmlns:a16="http://schemas.microsoft.com/office/drawing/2014/main" id="{31B561CB-6A42-4338-A4DB-8575AA7F9D95}"/>
            </a:ext>
          </a:extLst>
        </xdr:cNvPr>
        <xdr:cNvSpPr/>
      </xdr:nvSpPr>
      <xdr:spPr>
        <a:xfrm>
          <a:off x="5071239" y="21335999"/>
          <a:ext cx="2036381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Franchise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Com88 </a:t>
          </a:r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- durée illimitée</a:t>
          </a:r>
        </a:p>
      </xdr:txBody>
    </xdr:sp>
    <xdr:clientData/>
  </xdr:twoCellAnchor>
  <xdr:twoCellAnchor>
    <xdr:from>
      <xdr:col>5</xdr:col>
      <xdr:colOff>751601</xdr:colOff>
      <xdr:row>170</xdr:row>
      <xdr:rowOff>7938</xdr:rowOff>
    </xdr:from>
    <xdr:to>
      <xdr:col>7</xdr:col>
      <xdr:colOff>396876</xdr:colOff>
      <xdr:row>171</xdr:row>
      <xdr:rowOff>86766</xdr:rowOff>
    </xdr:to>
    <xdr:sp macro="" textlink="">
      <xdr:nvSpPr>
        <xdr:cNvPr id="39" name="Bulle narrative : rectangle 38">
          <a:extLst>
            <a:ext uri="{FF2B5EF4-FFF2-40B4-BE49-F238E27FC236}">
              <a16:creationId xmlns:a16="http://schemas.microsoft.com/office/drawing/2014/main" id="{74DD7663-FD05-4422-AAA9-AAAD2D92789D}"/>
            </a:ext>
          </a:extLst>
        </xdr:cNvPr>
        <xdr:cNvSpPr/>
      </xdr:nvSpPr>
      <xdr:spPr>
        <a:xfrm>
          <a:off x="5117226" y="34115376"/>
          <a:ext cx="1343900" cy="269328"/>
        </a:xfrm>
        <a:prstGeom prst="wedgeRectCallout">
          <a:avLst>
            <a:gd name="adj1" fmla="val -110006"/>
            <a:gd name="adj2" fmla="val -157860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Logiciels -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Windows</a:t>
          </a:r>
        </a:p>
      </xdr:txBody>
    </xdr:sp>
    <xdr:clientData/>
  </xdr:twoCellAnchor>
  <xdr:twoCellAnchor>
    <xdr:from>
      <xdr:col>5</xdr:col>
      <xdr:colOff>694666</xdr:colOff>
      <xdr:row>168</xdr:row>
      <xdr:rowOff>6570</xdr:rowOff>
    </xdr:from>
    <xdr:to>
      <xdr:col>7</xdr:col>
      <xdr:colOff>517303</xdr:colOff>
      <xdr:row>169</xdr:row>
      <xdr:rowOff>85398</xdr:rowOff>
    </xdr:to>
    <xdr:sp macro="" textlink="">
      <xdr:nvSpPr>
        <xdr:cNvPr id="40" name="Bulle narrative : rectangle 39">
          <a:extLst>
            <a:ext uri="{FF2B5EF4-FFF2-40B4-BE49-F238E27FC236}">
              <a16:creationId xmlns:a16="http://schemas.microsoft.com/office/drawing/2014/main" id="{C3A4C206-E291-43E6-AA7C-8B5DB7B3A304}"/>
            </a:ext>
          </a:extLst>
        </xdr:cNvPr>
        <xdr:cNvSpPr/>
      </xdr:nvSpPr>
      <xdr:spPr>
        <a:xfrm>
          <a:off x="5060291" y="33733008"/>
          <a:ext cx="1521262" cy="269328"/>
        </a:xfrm>
        <a:prstGeom prst="wedgeRectCallout">
          <a:avLst>
            <a:gd name="adj1" fmla="val -99173"/>
            <a:gd name="adj2" fmla="val -8316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Équipement informatique</a:t>
          </a:r>
          <a:endParaRPr lang="fr-CA" sz="1100" i="1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39412</xdr:colOff>
      <xdr:row>188</xdr:row>
      <xdr:rowOff>0</xdr:rowOff>
    </xdr:from>
    <xdr:to>
      <xdr:col>8</xdr:col>
      <xdr:colOff>816193</xdr:colOff>
      <xdr:row>201</xdr:row>
      <xdr:rowOff>183931</xdr:rowOff>
    </xdr:to>
    <xdr:sp macro="" textlink="">
      <xdr:nvSpPr>
        <xdr:cNvPr id="42" name="Rectangle 29">
          <a:extLst>
            <a:ext uri="{FF2B5EF4-FFF2-40B4-BE49-F238E27FC236}">
              <a16:creationId xmlns:a16="http://schemas.microsoft.com/office/drawing/2014/main" id="{2D0BE33F-0002-4735-B58F-27B5269ED1D1}"/>
            </a:ext>
          </a:extLst>
        </xdr:cNvPr>
        <xdr:cNvSpPr>
          <a:spLocks noChangeArrowheads="1"/>
        </xdr:cNvSpPr>
      </xdr:nvSpPr>
      <xdr:spPr bwMode="auto">
        <a:xfrm>
          <a:off x="5261740" y="14865569"/>
          <a:ext cx="2471574" cy="2660431"/>
        </a:xfrm>
        <a:prstGeom prst="wedgeRectCallout">
          <a:avLst>
            <a:gd name="adj1" fmla="val -75244"/>
            <a:gd name="adj2" fmla="val 197"/>
          </a:avLst>
        </a:prstGeom>
        <a:solidFill>
          <a:srgbClr val="B9CDE5">
            <a:alpha val="50196"/>
          </a:srgbClr>
        </a:solidFill>
        <a:ln w="9525">
          <a:solidFill>
            <a:srgbClr val="4A7EBB"/>
          </a:solidFill>
          <a:miter lim="800000"/>
          <a:headEnd/>
          <a:tailEnd/>
        </a:ln>
        <a:effectLst>
          <a:outerShdw blurRad="40000" dist="23000" dir="5400000" rotWithShape="0">
            <a:srgbClr val="808080">
              <a:alpha val="34998"/>
            </a:srgbClr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200"/>
            </a:lnSpc>
            <a:defRPr sz="1000"/>
          </a:pPr>
          <a:r>
            <a:rPr lang="fr-CA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Le fonctionnement de cette catégorie est expliqué en détails au point 4 « Les situations particulières » du sujet 2 du volume.</a:t>
          </a:r>
        </a:p>
      </xdr:txBody>
    </xdr:sp>
    <xdr:clientData/>
  </xdr:twoCellAnchor>
  <xdr:twoCellAnchor>
    <xdr:from>
      <xdr:col>5</xdr:col>
      <xdr:colOff>538654</xdr:colOff>
      <xdr:row>191</xdr:row>
      <xdr:rowOff>183930</xdr:rowOff>
    </xdr:from>
    <xdr:to>
      <xdr:col>7</xdr:col>
      <xdr:colOff>446689</xdr:colOff>
      <xdr:row>193</xdr:row>
      <xdr:rowOff>72258</xdr:rowOff>
    </xdr:to>
    <xdr:sp macro="" textlink="">
      <xdr:nvSpPr>
        <xdr:cNvPr id="46" name="Bulle narrative : rectangle 45">
          <a:extLst>
            <a:ext uri="{FF2B5EF4-FFF2-40B4-BE49-F238E27FC236}">
              <a16:creationId xmlns:a16="http://schemas.microsoft.com/office/drawing/2014/main" id="{680F3BF1-8577-4DCB-8133-46A9B2FD7EEB}"/>
            </a:ext>
          </a:extLst>
        </xdr:cNvPr>
        <xdr:cNvSpPr/>
      </xdr:nvSpPr>
      <xdr:spPr>
        <a:xfrm>
          <a:off x="4913585" y="33527999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Automobile #3 -</a:t>
          </a:r>
          <a:r>
            <a:rPr lang="fr-CA" sz="1100" baseline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électrique</a:t>
          </a:r>
          <a:endParaRPr lang="fr-CA" sz="1100">
            <a:solidFill>
              <a:schemeClr val="tx1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722585</xdr:colOff>
      <xdr:row>144</xdr:row>
      <xdr:rowOff>183930</xdr:rowOff>
    </xdr:from>
    <xdr:to>
      <xdr:col>7</xdr:col>
      <xdr:colOff>289036</xdr:colOff>
      <xdr:row>146</xdr:row>
      <xdr:rowOff>72258</xdr:rowOff>
    </xdr:to>
    <xdr:sp macro="" textlink="">
      <xdr:nvSpPr>
        <xdr:cNvPr id="47" name="Bulle narrative : rectangle 46">
          <a:extLst>
            <a:ext uri="{FF2B5EF4-FFF2-40B4-BE49-F238E27FC236}">
              <a16:creationId xmlns:a16="http://schemas.microsoft.com/office/drawing/2014/main" id="{21EFBF14-4C6D-4206-9274-F61A383B9A58}"/>
            </a:ext>
          </a:extLst>
        </xdr:cNvPr>
        <xdr:cNvSpPr/>
      </xdr:nvSpPr>
      <xdr:spPr>
        <a:xfrm>
          <a:off x="5097516" y="29146499"/>
          <a:ext cx="1261244" cy="269328"/>
        </a:xfrm>
        <a:prstGeom prst="wedgeRectCallout">
          <a:avLst>
            <a:gd name="adj1" fmla="val -111010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Brevet </a:t>
          </a:r>
          <a:r>
            <a:rPr lang="fr-CA" sz="11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OPTIC360</a:t>
          </a:r>
        </a:p>
      </xdr:txBody>
    </xdr:sp>
    <xdr:clientData/>
  </xdr:twoCellAnchor>
  <xdr:twoCellAnchor>
    <xdr:from>
      <xdr:col>5</xdr:col>
      <xdr:colOff>538654</xdr:colOff>
      <xdr:row>130</xdr:row>
      <xdr:rowOff>183929</xdr:rowOff>
    </xdr:from>
    <xdr:to>
      <xdr:col>7</xdr:col>
      <xdr:colOff>446689</xdr:colOff>
      <xdr:row>132</xdr:row>
      <xdr:rowOff>72257</xdr:rowOff>
    </xdr:to>
    <xdr:sp macro="" textlink="">
      <xdr:nvSpPr>
        <xdr:cNvPr id="19" name="Bulle narrative : rectangle 18">
          <a:extLst>
            <a:ext uri="{FF2B5EF4-FFF2-40B4-BE49-F238E27FC236}">
              <a16:creationId xmlns:a16="http://schemas.microsoft.com/office/drawing/2014/main" id="{4BC1B90C-7583-4753-A8C4-32E4F4F6D764}"/>
            </a:ext>
          </a:extLst>
        </xdr:cNvPr>
        <xdr:cNvSpPr/>
      </xdr:nvSpPr>
      <xdr:spPr>
        <a:xfrm>
          <a:off x="4913585" y="21526498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Asphalte - stationnement</a:t>
          </a:r>
        </a:p>
      </xdr:txBody>
    </xdr:sp>
    <xdr:clientData/>
  </xdr:twoCellAnchor>
  <xdr:twoCellAnchor>
    <xdr:from>
      <xdr:col>5</xdr:col>
      <xdr:colOff>538654</xdr:colOff>
      <xdr:row>24</xdr:row>
      <xdr:rowOff>183930</xdr:rowOff>
    </xdr:from>
    <xdr:to>
      <xdr:col>7</xdr:col>
      <xdr:colOff>446689</xdr:colOff>
      <xdr:row>26</xdr:row>
      <xdr:rowOff>72258</xdr:rowOff>
    </xdr:to>
    <xdr:sp macro="" textlink="">
      <xdr:nvSpPr>
        <xdr:cNvPr id="20" name="Bulle narrative : rectangle 19">
          <a:extLst>
            <a:ext uri="{FF2B5EF4-FFF2-40B4-BE49-F238E27FC236}">
              <a16:creationId xmlns:a16="http://schemas.microsoft.com/office/drawing/2014/main" id="{9482D13A-4CE4-4D7F-A43F-9BA17B25FF42}"/>
            </a:ext>
          </a:extLst>
        </xdr:cNvPr>
        <xdr:cNvSpPr/>
      </xdr:nvSpPr>
      <xdr:spPr>
        <a:xfrm>
          <a:off x="4913585" y="4952999"/>
          <a:ext cx="1602828" cy="269328"/>
        </a:xfrm>
        <a:prstGeom prst="wedgeRectCallout">
          <a:avLst>
            <a:gd name="adj1" fmla="val -87052"/>
            <a:gd name="adj2" fmla="val -80725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Bâtisse - administration</a:t>
          </a:r>
        </a:p>
      </xdr:txBody>
    </xdr:sp>
    <xdr:clientData/>
  </xdr:twoCellAnchor>
  <xdr:twoCellAnchor>
    <xdr:from>
      <xdr:col>2</xdr:col>
      <xdr:colOff>672703</xdr:colOff>
      <xdr:row>20</xdr:row>
      <xdr:rowOff>40197</xdr:rowOff>
    </xdr:from>
    <xdr:to>
      <xdr:col>3</xdr:col>
      <xdr:colOff>61939</xdr:colOff>
      <xdr:row>20</xdr:row>
      <xdr:rowOff>150780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5951D274-7893-4C09-90E6-207F2848D56E}"/>
            </a:ext>
          </a:extLst>
        </xdr:cNvPr>
        <xdr:cNvSpPr/>
      </xdr:nvSpPr>
      <xdr:spPr>
        <a:xfrm>
          <a:off x="2196703" y="4051583"/>
          <a:ext cx="113136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672703</xdr:colOff>
      <xdr:row>36</xdr:row>
      <xdr:rowOff>40197</xdr:rowOff>
    </xdr:from>
    <xdr:to>
      <xdr:col>3</xdr:col>
      <xdr:colOff>61939</xdr:colOff>
      <xdr:row>36</xdr:row>
      <xdr:rowOff>150780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9E964475-7739-4AAE-AF04-E86FEDCD8D1C}"/>
            </a:ext>
          </a:extLst>
        </xdr:cNvPr>
        <xdr:cNvSpPr/>
      </xdr:nvSpPr>
      <xdr:spPr>
        <a:xfrm>
          <a:off x="2196703" y="7286524"/>
          <a:ext cx="114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672703</xdr:colOff>
      <xdr:row>88</xdr:row>
      <xdr:rowOff>40197</xdr:rowOff>
    </xdr:from>
    <xdr:to>
      <xdr:col>3</xdr:col>
      <xdr:colOff>61939</xdr:colOff>
      <xdr:row>88</xdr:row>
      <xdr:rowOff>150780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37A943EF-5FE5-4844-9DD0-4B8C6C13CDB5}"/>
            </a:ext>
          </a:extLst>
        </xdr:cNvPr>
        <xdr:cNvSpPr/>
      </xdr:nvSpPr>
      <xdr:spPr>
        <a:xfrm>
          <a:off x="2196703" y="17764024"/>
          <a:ext cx="114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672703</xdr:colOff>
      <xdr:row>127</xdr:row>
      <xdr:rowOff>40196</xdr:rowOff>
    </xdr:from>
    <xdr:to>
      <xdr:col>3</xdr:col>
      <xdr:colOff>61939</xdr:colOff>
      <xdr:row>127</xdr:row>
      <xdr:rowOff>150779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4BB5A40-CEAE-468E-808F-BAC3DC13D548}"/>
            </a:ext>
          </a:extLst>
        </xdr:cNvPr>
        <xdr:cNvSpPr/>
      </xdr:nvSpPr>
      <xdr:spPr>
        <a:xfrm>
          <a:off x="2196703" y="25574523"/>
          <a:ext cx="114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2</xdr:col>
      <xdr:colOff>672703</xdr:colOff>
      <xdr:row>165</xdr:row>
      <xdr:rowOff>40197</xdr:rowOff>
    </xdr:from>
    <xdr:to>
      <xdr:col>3</xdr:col>
      <xdr:colOff>61939</xdr:colOff>
      <xdr:row>165</xdr:row>
      <xdr:rowOff>150780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1EBB0C76-BFAF-4E29-85FE-61D3D0EE3922}"/>
            </a:ext>
          </a:extLst>
        </xdr:cNvPr>
        <xdr:cNvSpPr/>
      </xdr:nvSpPr>
      <xdr:spPr>
        <a:xfrm>
          <a:off x="2196703" y="33194524"/>
          <a:ext cx="114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1"/>
  <sheetViews>
    <sheetView showGridLines="0" tabSelected="1" zoomScale="130" zoomScaleNormal="130" workbookViewId="0"/>
  </sheetViews>
  <sheetFormatPr baseColWidth="10" defaultRowHeight="15" customHeight="1" x14ac:dyDescent="0.25"/>
  <cols>
    <col min="1" max="1" width="6.21875" style="21" customWidth="1"/>
    <col min="2" max="2" width="11.5546875" style="21"/>
    <col min="3" max="3" width="8.44140625" style="21" customWidth="1"/>
    <col min="4" max="4" width="13" style="21" customWidth="1"/>
    <col min="5" max="5" width="11.77734375" style="21" customWidth="1"/>
    <col min="6" max="6" width="9.88671875" style="40" customWidth="1"/>
    <col min="7" max="7" width="9.88671875" style="76" customWidth="1"/>
    <col min="8" max="9" width="9.88671875" style="40" customWidth="1"/>
    <col min="10" max="16384" width="11.5546875" style="21"/>
  </cols>
  <sheetData>
    <row r="1" spans="1:7" ht="15" customHeight="1" x14ac:dyDescent="0.25">
      <c r="A1" s="38" t="s">
        <v>45</v>
      </c>
      <c r="B1" s="37"/>
      <c r="C1" s="37"/>
      <c r="D1" s="37"/>
      <c r="E1" s="37"/>
      <c r="F1" s="75"/>
      <c r="G1" s="75"/>
    </row>
    <row r="2" spans="1:7" ht="15" customHeight="1" x14ac:dyDescent="0.25">
      <c r="B2" s="37"/>
      <c r="C2" s="37"/>
      <c r="D2" s="37"/>
      <c r="E2" s="37"/>
      <c r="F2" s="75"/>
      <c r="G2" s="75"/>
    </row>
    <row r="3" spans="1:7" ht="15" customHeight="1" x14ac:dyDescent="0.25">
      <c r="A3" s="39" t="s">
        <v>46</v>
      </c>
    </row>
    <row r="4" spans="1:7" ht="15" customHeight="1" x14ac:dyDescent="0.25">
      <c r="A4" s="39"/>
    </row>
    <row r="5" spans="1:7" ht="15" customHeight="1" x14ac:dyDescent="0.25">
      <c r="A5" s="41" t="s">
        <v>16</v>
      </c>
    </row>
    <row r="6" spans="1:7" ht="15" customHeight="1" x14ac:dyDescent="0.25">
      <c r="A6" s="90" t="s">
        <v>77</v>
      </c>
      <c r="B6" s="90"/>
      <c r="C6" s="91"/>
      <c r="D6" s="91"/>
      <c r="E6" s="91"/>
      <c r="F6" s="92" t="s">
        <v>78</v>
      </c>
    </row>
    <row r="7" spans="1:7" ht="15" customHeight="1" x14ac:dyDescent="0.25">
      <c r="A7" s="4" t="s">
        <v>12</v>
      </c>
      <c r="F7" s="76"/>
    </row>
    <row r="8" spans="1:7" ht="15" customHeight="1" x14ac:dyDescent="0.25">
      <c r="A8" s="13"/>
      <c r="B8" s="21" t="s">
        <v>82</v>
      </c>
      <c r="F8" s="89" t="s">
        <v>83</v>
      </c>
    </row>
    <row r="9" spans="1:7" ht="15" customHeight="1" x14ac:dyDescent="0.25">
      <c r="A9" s="39"/>
      <c r="B9" s="4" t="s">
        <v>79</v>
      </c>
      <c r="F9" s="97">
        <f>+H20</f>
        <v>55000</v>
      </c>
    </row>
    <row r="10" spans="1:7" ht="15" customHeight="1" x14ac:dyDescent="0.25">
      <c r="A10" s="4" t="s">
        <v>13</v>
      </c>
      <c r="F10" s="76"/>
    </row>
    <row r="11" spans="1:7" ht="15" customHeight="1" x14ac:dyDescent="0.25">
      <c r="A11" s="13"/>
      <c r="B11" s="21" t="s">
        <v>81</v>
      </c>
      <c r="F11" s="98">
        <f>-F20</f>
        <v>-373590</v>
      </c>
    </row>
    <row r="12" spans="1:7" ht="15" customHeight="1" x14ac:dyDescent="0.25">
      <c r="A12" s="13"/>
      <c r="B12" s="21" t="s">
        <v>80</v>
      </c>
      <c r="F12" s="96">
        <f>-G20</f>
        <v>-73000</v>
      </c>
    </row>
    <row r="13" spans="1:7" ht="15" customHeight="1" x14ac:dyDescent="0.25">
      <c r="A13" s="39"/>
      <c r="F13" s="76"/>
    </row>
    <row r="14" spans="1:7" ht="15" customHeight="1" x14ac:dyDescent="0.25">
      <c r="A14" s="93" t="s">
        <v>84</v>
      </c>
      <c r="B14" s="93"/>
      <c r="C14" s="93"/>
      <c r="D14" s="93"/>
      <c r="E14" s="94"/>
      <c r="F14" s="95" t="s">
        <v>78</v>
      </c>
    </row>
    <row r="15" spans="1:7" ht="15" customHeight="1" x14ac:dyDescent="0.25">
      <c r="A15" s="39"/>
      <c r="F15" s="76"/>
    </row>
    <row r="16" spans="1:7" ht="15" customHeight="1" x14ac:dyDescent="0.25">
      <c r="A16" s="41" t="s">
        <v>85</v>
      </c>
      <c r="F16" s="99">
        <f>+I20</f>
        <v>50750</v>
      </c>
    </row>
    <row r="17" spans="1:9" ht="15" customHeight="1" x14ac:dyDescent="0.25">
      <c r="A17" s="39"/>
    </row>
    <row r="18" spans="1:9" ht="15" customHeight="1" x14ac:dyDescent="0.25">
      <c r="A18" s="39"/>
    </row>
    <row r="19" spans="1:9" ht="30" customHeight="1" x14ac:dyDescent="0.25">
      <c r="A19" s="42"/>
      <c r="B19" s="43"/>
      <c r="C19" s="43"/>
      <c r="D19" s="43"/>
      <c r="E19" s="43"/>
      <c r="F19" s="44" t="s">
        <v>67</v>
      </c>
      <c r="G19" s="44" t="s">
        <v>47</v>
      </c>
      <c r="H19" s="44" t="s">
        <v>74</v>
      </c>
      <c r="I19" s="44" t="s">
        <v>68</v>
      </c>
    </row>
    <row r="20" spans="1:9" ht="15.75" x14ac:dyDescent="0.25">
      <c r="A20" s="42"/>
      <c r="B20" s="43"/>
      <c r="C20" s="43"/>
      <c r="D20" s="43"/>
      <c r="E20" s="45" t="s">
        <v>70</v>
      </c>
      <c r="F20" s="98">
        <f>+F205</f>
        <v>373590</v>
      </c>
      <c r="G20" s="96">
        <f>+G205</f>
        <v>73000</v>
      </c>
      <c r="H20" s="97">
        <f>+H205</f>
        <v>55000</v>
      </c>
      <c r="I20" s="99">
        <f>+I205</f>
        <v>50750</v>
      </c>
    </row>
    <row r="21" spans="1:9" ht="15" customHeight="1" x14ac:dyDescent="0.25">
      <c r="A21" s="42"/>
      <c r="B21" s="43"/>
      <c r="C21" s="43"/>
      <c r="D21" s="43"/>
      <c r="E21" s="43"/>
      <c r="F21" s="107"/>
      <c r="G21" s="107"/>
      <c r="H21" s="107"/>
      <c r="I21" s="107"/>
    </row>
    <row r="22" spans="1:9" ht="15" customHeight="1" x14ac:dyDescent="0.25">
      <c r="A22" s="109" t="s">
        <v>92</v>
      </c>
      <c r="B22" s="46"/>
      <c r="C22" s="47"/>
      <c r="D22" s="48"/>
      <c r="E22" s="47"/>
      <c r="F22" s="77"/>
      <c r="G22" s="77"/>
      <c r="H22" s="77"/>
      <c r="I22" s="77"/>
    </row>
    <row r="23" spans="1:9" ht="15" customHeight="1" x14ac:dyDescent="0.25">
      <c r="A23" s="49" t="s">
        <v>71</v>
      </c>
      <c r="B23" s="50"/>
      <c r="C23" s="51"/>
      <c r="D23" s="52"/>
      <c r="E23" s="51"/>
      <c r="F23" s="77"/>
      <c r="G23" s="77"/>
      <c r="H23" s="77"/>
      <c r="I23" s="77"/>
    </row>
    <row r="24" spans="1:9" ht="15" customHeight="1" x14ac:dyDescent="0.25">
      <c r="A24" s="53" t="s">
        <v>72</v>
      </c>
      <c r="B24" s="51"/>
      <c r="C24" s="52"/>
      <c r="D24" s="52"/>
      <c r="E24" s="54">
        <v>0</v>
      </c>
      <c r="F24" s="77"/>
      <c r="G24" s="77"/>
      <c r="H24" s="77"/>
      <c r="I24" s="77"/>
    </row>
    <row r="25" spans="1:9" ht="15" customHeight="1" x14ac:dyDescent="0.25">
      <c r="A25" s="53" t="s">
        <v>48</v>
      </c>
      <c r="B25" s="51"/>
      <c r="C25" s="52"/>
      <c r="D25" s="54">
        <v>5000000</v>
      </c>
      <c r="E25" s="54">
        <f>+D25</f>
        <v>5000000</v>
      </c>
      <c r="F25" s="77"/>
      <c r="G25" s="77"/>
      <c r="H25" s="77"/>
      <c r="I25" s="77"/>
    </row>
    <row r="26" spans="1:9" ht="15" customHeight="1" x14ac:dyDescent="0.25">
      <c r="A26" s="53" t="s">
        <v>49</v>
      </c>
      <c r="B26" s="51"/>
      <c r="C26" s="54"/>
      <c r="D26" s="54"/>
      <c r="E26" s="54"/>
      <c r="F26" s="77"/>
      <c r="G26" s="77"/>
      <c r="H26" s="77"/>
      <c r="I26" s="77"/>
    </row>
    <row r="27" spans="1:9" ht="15" customHeight="1" x14ac:dyDescent="0.25">
      <c r="A27" s="53"/>
      <c r="B27" s="51" t="s">
        <v>50</v>
      </c>
      <c r="C27" s="54"/>
      <c r="D27" s="54"/>
      <c r="E27" s="54"/>
      <c r="F27" s="77"/>
      <c r="G27" s="77"/>
      <c r="H27" s="77"/>
      <c r="I27" s="77"/>
    </row>
    <row r="28" spans="1:9" ht="15" customHeight="1" x14ac:dyDescent="0.25">
      <c r="A28" s="53"/>
      <c r="B28" s="51" t="s">
        <v>51</v>
      </c>
      <c r="C28" s="54"/>
      <c r="D28" s="54"/>
      <c r="E28" s="54"/>
      <c r="F28" s="77"/>
      <c r="G28" s="77"/>
      <c r="H28" s="77"/>
      <c r="I28" s="77"/>
    </row>
    <row r="29" spans="1:9" ht="15" customHeight="1" thickBot="1" x14ac:dyDescent="0.3">
      <c r="A29" s="53" t="s">
        <v>52</v>
      </c>
      <c r="B29" s="51"/>
      <c r="C29" s="54"/>
      <c r="D29" s="55">
        <f>SUM(D25:D28)</f>
        <v>5000000</v>
      </c>
      <c r="E29" s="54"/>
      <c r="F29" s="77"/>
      <c r="G29" s="77"/>
      <c r="H29" s="77"/>
      <c r="I29" s="77"/>
    </row>
    <row r="30" spans="1:9" ht="15" customHeight="1" thickTop="1" x14ac:dyDescent="0.25">
      <c r="A30" s="53" t="s">
        <v>53</v>
      </c>
      <c r="B30" s="51"/>
      <c r="C30" s="54"/>
      <c r="D30" s="54"/>
      <c r="E30" s="56">
        <f>SUM(E24:E29)</f>
        <v>5000000</v>
      </c>
      <c r="F30" s="77"/>
      <c r="G30" s="77"/>
      <c r="H30" s="77"/>
      <c r="I30" s="77"/>
    </row>
    <row r="31" spans="1:9" ht="15" customHeight="1" x14ac:dyDescent="0.25">
      <c r="A31" s="53" t="s">
        <v>54</v>
      </c>
      <c r="B31" s="51"/>
      <c r="C31" s="54"/>
      <c r="D31" s="54" t="s">
        <v>56</v>
      </c>
      <c r="E31" s="54"/>
      <c r="F31" s="77"/>
      <c r="G31" s="77"/>
      <c r="H31" s="77"/>
      <c r="I31" s="77"/>
    </row>
    <row r="32" spans="1:9" ht="15" customHeight="1" x14ac:dyDescent="0.25">
      <c r="A32" s="53" t="s">
        <v>55</v>
      </c>
      <c r="B32" s="51"/>
      <c r="C32" s="54"/>
      <c r="D32" s="54" t="s">
        <v>56</v>
      </c>
      <c r="E32" s="54"/>
      <c r="F32" s="77"/>
      <c r="G32" s="77"/>
      <c r="H32" s="77"/>
      <c r="I32" s="77"/>
    </row>
    <row r="33" spans="1:9" ht="15" customHeight="1" x14ac:dyDescent="0.25">
      <c r="A33" s="53" t="s">
        <v>57</v>
      </c>
      <c r="B33" s="50" t="s">
        <v>103</v>
      </c>
      <c r="C33" s="54"/>
      <c r="D33" s="57"/>
      <c r="E33" s="54"/>
      <c r="F33" s="77"/>
      <c r="G33" s="77"/>
      <c r="H33" s="77"/>
      <c r="I33" s="77"/>
    </row>
    <row r="34" spans="1:9" ht="15" customHeight="1" x14ac:dyDescent="0.25">
      <c r="A34" s="58"/>
      <c r="B34" s="51" t="s">
        <v>104</v>
      </c>
      <c r="C34" s="54"/>
      <c r="D34" s="54"/>
      <c r="E34" s="54">
        <f>-E30*0.06</f>
        <v>-300000</v>
      </c>
      <c r="F34" s="112">
        <f>-E34</f>
        <v>300000</v>
      </c>
      <c r="G34" s="77"/>
      <c r="H34" s="77"/>
      <c r="I34" s="77"/>
    </row>
    <row r="35" spans="1:9" ht="15" customHeight="1" x14ac:dyDescent="0.25">
      <c r="A35" s="59" t="s">
        <v>73</v>
      </c>
      <c r="B35" s="60"/>
      <c r="C35" s="61"/>
      <c r="D35" s="61"/>
      <c r="E35" s="62">
        <f>SUM(E30:E34)</f>
        <v>4700000</v>
      </c>
      <c r="F35" s="77"/>
      <c r="G35" s="77"/>
      <c r="H35" s="77"/>
      <c r="I35" s="77"/>
    </row>
    <row r="36" spans="1:9" ht="15" customHeight="1" x14ac:dyDescent="0.25">
      <c r="A36" s="42"/>
      <c r="B36" s="43"/>
      <c r="C36" s="43"/>
      <c r="D36" s="43"/>
      <c r="E36" s="43"/>
      <c r="F36" s="107"/>
      <c r="G36" s="107"/>
      <c r="H36" s="107"/>
      <c r="I36" s="107"/>
    </row>
    <row r="37" spans="1:9" ht="15" customHeight="1" x14ac:dyDescent="0.25">
      <c r="A37" s="42"/>
      <c r="B37" s="43"/>
      <c r="C37" s="43"/>
      <c r="D37" s="43"/>
      <c r="E37" s="43"/>
      <c r="F37" s="107"/>
      <c r="G37" s="107"/>
      <c r="H37" s="107"/>
      <c r="I37" s="107"/>
    </row>
    <row r="38" spans="1:9" ht="15" customHeight="1" x14ac:dyDescent="0.25">
      <c r="A38" s="109" t="s">
        <v>61</v>
      </c>
      <c r="B38" s="46"/>
      <c r="C38" s="47"/>
      <c r="D38" s="48"/>
      <c r="E38" s="47"/>
      <c r="F38" s="77"/>
      <c r="G38" s="77"/>
      <c r="H38" s="77"/>
      <c r="I38" s="77"/>
    </row>
    <row r="39" spans="1:9" ht="15" customHeight="1" x14ac:dyDescent="0.25">
      <c r="A39" s="53" t="s">
        <v>72</v>
      </c>
      <c r="B39" s="51"/>
      <c r="C39" s="52"/>
      <c r="D39" s="52"/>
      <c r="E39" s="54">
        <v>23400</v>
      </c>
      <c r="F39" s="77"/>
      <c r="G39" s="77"/>
      <c r="H39" s="77"/>
      <c r="I39" s="77"/>
    </row>
    <row r="40" spans="1:9" ht="15" customHeight="1" x14ac:dyDescent="0.25">
      <c r="A40" s="53" t="s">
        <v>48</v>
      </c>
      <c r="B40" s="51"/>
      <c r="C40" s="52"/>
      <c r="D40" s="54">
        <v>8000</v>
      </c>
      <c r="E40" s="54">
        <f>+D40</f>
        <v>8000</v>
      </c>
      <c r="F40" s="77"/>
      <c r="G40" s="77"/>
      <c r="H40" s="77"/>
      <c r="I40" s="77"/>
    </row>
    <row r="41" spans="1:9" ht="15" customHeight="1" x14ac:dyDescent="0.25">
      <c r="A41" s="53" t="s">
        <v>49</v>
      </c>
      <c r="B41" s="51"/>
      <c r="C41" s="54"/>
      <c r="D41" s="54"/>
      <c r="E41" s="54"/>
      <c r="F41" s="77"/>
      <c r="G41" s="77"/>
      <c r="H41" s="77"/>
      <c r="I41" s="77"/>
    </row>
    <row r="42" spans="1:9" ht="15" customHeight="1" x14ac:dyDescent="0.25">
      <c r="A42" s="53"/>
      <c r="B42" s="51" t="s">
        <v>50</v>
      </c>
      <c r="C42" s="54">
        <v>5000</v>
      </c>
      <c r="D42" s="54">
        <f>-C42</f>
        <v>-5000</v>
      </c>
      <c r="E42" s="54">
        <f>+D42</f>
        <v>-5000</v>
      </c>
      <c r="F42" s="77"/>
      <c r="G42" s="77"/>
      <c r="H42" s="77"/>
      <c r="I42" s="77"/>
    </row>
    <row r="43" spans="1:9" ht="15" customHeight="1" x14ac:dyDescent="0.25">
      <c r="A43" s="53"/>
      <c r="B43" s="74" t="s">
        <v>51</v>
      </c>
      <c r="C43" s="54">
        <v>6500</v>
      </c>
      <c r="D43" s="54"/>
      <c r="E43" s="54"/>
      <c r="F43" s="77"/>
      <c r="G43" s="77"/>
      <c r="H43" s="77"/>
      <c r="I43" s="77"/>
    </row>
    <row r="44" spans="1:9" ht="15" customHeight="1" thickBot="1" x14ac:dyDescent="0.3">
      <c r="A44" s="53" t="s">
        <v>52</v>
      </c>
      <c r="B44" s="51"/>
      <c r="C44" s="54"/>
      <c r="D44" s="55">
        <f>SUM(D40:D43)</f>
        <v>3000</v>
      </c>
      <c r="E44" s="54"/>
      <c r="F44" s="77"/>
      <c r="G44" s="77"/>
      <c r="H44" s="77"/>
      <c r="I44" s="77"/>
    </row>
    <row r="45" spans="1:9" ht="15" customHeight="1" thickTop="1" x14ac:dyDescent="0.25">
      <c r="A45" s="53" t="s">
        <v>53</v>
      </c>
      <c r="B45" s="51"/>
      <c r="C45" s="54"/>
      <c r="D45" s="54"/>
      <c r="E45" s="56">
        <f>SUM(E39:E44)</f>
        <v>26400</v>
      </c>
      <c r="F45" s="77"/>
      <c r="G45" s="77"/>
      <c r="H45" s="77"/>
      <c r="I45" s="77"/>
    </row>
    <row r="46" spans="1:9" ht="15" customHeight="1" x14ac:dyDescent="0.25">
      <c r="A46" s="53" t="s">
        <v>54</v>
      </c>
      <c r="B46" s="51"/>
      <c r="C46" s="54"/>
      <c r="D46" s="54" t="s">
        <v>56</v>
      </c>
      <c r="E46" s="54"/>
      <c r="F46" s="77"/>
      <c r="G46" s="77"/>
      <c r="H46" s="77"/>
      <c r="I46" s="77"/>
    </row>
    <row r="47" spans="1:9" ht="15" customHeight="1" x14ac:dyDescent="0.25">
      <c r="A47" s="53" t="s">
        <v>55</v>
      </c>
      <c r="B47" s="51"/>
      <c r="C47" s="54"/>
      <c r="D47" s="54" t="s">
        <v>56</v>
      </c>
      <c r="E47" s="54"/>
      <c r="F47" s="77"/>
      <c r="G47" s="77"/>
      <c r="H47" s="77"/>
      <c r="I47" s="77"/>
    </row>
    <row r="48" spans="1:9" ht="15" customHeight="1" x14ac:dyDescent="0.25">
      <c r="A48" s="53" t="s">
        <v>57</v>
      </c>
      <c r="B48" s="50" t="s">
        <v>103</v>
      </c>
      <c r="C48" s="54"/>
      <c r="D48" s="57"/>
      <c r="E48" s="54"/>
      <c r="F48" s="77"/>
      <c r="G48" s="77"/>
      <c r="H48" s="77"/>
      <c r="I48" s="77"/>
    </row>
    <row r="49" spans="1:9" ht="15" customHeight="1" x14ac:dyDescent="0.25">
      <c r="A49" s="58"/>
      <c r="B49" s="51" t="s">
        <v>104</v>
      </c>
      <c r="C49" s="54"/>
      <c r="D49" s="54"/>
      <c r="E49" s="54">
        <f>-E45*0.2</f>
        <v>-5280</v>
      </c>
      <c r="F49" s="112">
        <f>-E49</f>
        <v>5280</v>
      </c>
      <c r="G49" s="77"/>
      <c r="H49" s="77"/>
      <c r="I49" s="77"/>
    </row>
    <row r="50" spans="1:9" ht="15" customHeight="1" x14ac:dyDescent="0.25">
      <c r="A50" s="59" t="s">
        <v>73</v>
      </c>
      <c r="B50" s="60"/>
      <c r="C50" s="61"/>
      <c r="D50" s="61"/>
      <c r="E50" s="62">
        <f>SUM(E45:E49)</f>
        <v>21120</v>
      </c>
      <c r="F50" s="77"/>
      <c r="G50" s="77"/>
      <c r="H50" s="77"/>
      <c r="I50" s="77"/>
    </row>
    <row r="51" spans="1:9" ht="15" customHeight="1" x14ac:dyDescent="0.25">
      <c r="A51" s="51"/>
      <c r="B51" s="51"/>
      <c r="C51" s="54"/>
      <c r="D51" s="54"/>
      <c r="E51" s="54"/>
      <c r="F51" s="77"/>
      <c r="G51" s="77"/>
      <c r="H51" s="77"/>
      <c r="I51" s="77"/>
    </row>
    <row r="52" spans="1:9" ht="15" customHeight="1" x14ac:dyDescent="0.25">
      <c r="A52" s="50" t="s">
        <v>75</v>
      </c>
      <c r="B52" s="51"/>
      <c r="C52" s="54"/>
      <c r="D52" s="54"/>
      <c r="E52" s="54"/>
      <c r="F52" s="77"/>
      <c r="G52" s="77"/>
      <c r="H52" s="77"/>
      <c r="I52" s="77"/>
    </row>
    <row r="53" spans="1:9" ht="15" customHeight="1" x14ac:dyDescent="0.25">
      <c r="A53" s="63" t="s">
        <v>62</v>
      </c>
      <c r="B53" s="51"/>
      <c r="C53" s="54"/>
      <c r="D53" s="54"/>
      <c r="E53" s="54"/>
      <c r="F53" s="77"/>
      <c r="G53" s="77"/>
      <c r="H53" s="77"/>
      <c r="I53" s="77"/>
    </row>
    <row r="54" spans="1:9" ht="15" customHeight="1" x14ac:dyDescent="0.25">
      <c r="A54" s="51" t="s">
        <v>58</v>
      </c>
      <c r="B54" s="51"/>
      <c r="C54" s="54"/>
      <c r="D54" s="54"/>
      <c r="E54" s="54">
        <f>+C43</f>
        <v>6500</v>
      </c>
      <c r="F54" s="77"/>
      <c r="G54" s="77"/>
      <c r="H54" s="77"/>
      <c r="I54" s="77"/>
    </row>
    <row r="55" spans="1:9" ht="15" customHeight="1" x14ac:dyDescent="0.25">
      <c r="A55" s="51" t="s">
        <v>59</v>
      </c>
      <c r="B55" s="51"/>
      <c r="C55" s="54"/>
      <c r="D55" s="54"/>
      <c r="E55" s="54">
        <f>-C42</f>
        <v>-5000</v>
      </c>
      <c r="F55" s="77"/>
      <c r="G55" s="77"/>
      <c r="H55" s="77"/>
      <c r="I55" s="77"/>
    </row>
    <row r="56" spans="1:9" ht="15" customHeight="1" x14ac:dyDescent="0.25">
      <c r="A56" s="51" t="s">
        <v>60</v>
      </c>
      <c r="B56" s="51"/>
      <c r="C56" s="54"/>
      <c r="D56" s="54"/>
      <c r="E56" s="56">
        <f>+E54+E55</f>
        <v>1500</v>
      </c>
      <c r="F56" s="77"/>
      <c r="G56" s="77"/>
      <c r="H56" s="77"/>
      <c r="I56" s="77"/>
    </row>
    <row r="57" spans="1:9" ht="15" customHeight="1" thickBot="1" x14ac:dyDescent="0.3">
      <c r="A57" s="51" t="s">
        <v>76</v>
      </c>
      <c r="B57" s="51"/>
      <c r="C57" s="54"/>
      <c r="D57" s="54"/>
      <c r="E57" s="55">
        <f>+E56/2</f>
        <v>750</v>
      </c>
      <c r="F57" s="77"/>
      <c r="G57" s="77"/>
      <c r="H57" s="77"/>
      <c r="I57" s="77">
        <f>+E57</f>
        <v>750</v>
      </c>
    </row>
    <row r="58" spans="1:9" ht="15" customHeight="1" thickTop="1" x14ac:dyDescent="0.25">
      <c r="A58" s="43"/>
      <c r="B58" s="43"/>
      <c r="C58" s="65"/>
      <c r="D58" s="65"/>
      <c r="E58" s="65"/>
      <c r="F58" s="77"/>
      <c r="G58" s="77"/>
      <c r="H58" s="77"/>
      <c r="I58" s="77"/>
    </row>
    <row r="59" spans="1:9" ht="15" customHeight="1" x14ac:dyDescent="0.25">
      <c r="A59" s="43"/>
      <c r="B59" s="43"/>
      <c r="C59" s="65"/>
      <c r="D59" s="65"/>
      <c r="E59" s="65"/>
      <c r="F59" s="77"/>
      <c r="G59" s="77"/>
      <c r="H59" s="77"/>
      <c r="I59" s="77"/>
    </row>
    <row r="60" spans="1:9" ht="15" customHeight="1" x14ac:dyDescent="0.25">
      <c r="A60" s="109" t="s">
        <v>63</v>
      </c>
      <c r="B60" s="46"/>
      <c r="C60" s="47"/>
      <c r="D60" s="48"/>
      <c r="E60" s="47"/>
      <c r="F60" s="77"/>
      <c r="G60" s="77"/>
      <c r="H60" s="77"/>
      <c r="I60" s="77"/>
    </row>
    <row r="61" spans="1:9" ht="15" customHeight="1" x14ac:dyDescent="0.25">
      <c r="A61" s="53" t="s">
        <v>72</v>
      </c>
      <c r="B61" s="51"/>
      <c r="C61" s="52"/>
      <c r="D61" s="52"/>
      <c r="E61" s="54">
        <v>0</v>
      </c>
      <c r="F61" s="77"/>
      <c r="G61" s="77"/>
      <c r="H61" s="77"/>
      <c r="I61" s="77"/>
    </row>
    <row r="62" spans="1:9" ht="15" customHeight="1" x14ac:dyDescent="0.25">
      <c r="A62" s="53" t="s">
        <v>48</v>
      </c>
      <c r="B62" s="51"/>
      <c r="C62" s="52"/>
      <c r="D62" s="54">
        <v>31500</v>
      </c>
      <c r="E62" s="54">
        <f>+D62</f>
        <v>31500</v>
      </c>
      <c r="F62" s="77"/>
      <c r="G62" s="77"/>
      <c r="H62" s="77"/>
      <c r="I62" s="77"/>
    </row>
    <row r="63" spans="1:9" ht="15" customHeight="1" x14ac:dyDescent="0.25">
      <c r="A63" s="53" t="s">
        <v>49</v>
      </c>
      <c r="B63" s="51"/>
      <c r="C63" s="54"/>
      <c r="D63" s="54"/>
      <c r="E63" s="54"/>
      <c r="F63" s="77"/>
      <c r="G63" s="77"/>
      <c r="H63" s="77"/>
      <c r="I63" s="77"/>
    </row>
    <row r="64" spans="1:9" ht="15" customHeight="1" x14ac:dyDescent="0.25">
      <c r="A64" s="53"/>
      <c r="B64" s="51" t="s">
        <v>50</v>
      </c>
      <c r="C64" s="54"/>
      <c r="D64" s="66"/>
      <c r="E64" s="54"/>
      <c r="F64" s="77"/>
      <c r="G64" s="77"/>
      <c r="H64" s="77"/>
      <c r="I64" s="77"/>
    </row>
    <row r="65" spans="1:9" ht="15" customHeight="1" x14ac:dyDescent="0.25">
      <c r="A65" s="53"/>
      <c r="B65" s="51" t="s">
        <v>51</v>
      </c>
      <c r="C65" s="54"/>
      <c r="D65" s="65"/>
      <c r="E65" s="54"/>
      <c r="F65" s="77"/>
      <c r="G65" s="77"/>
      <c r="H65" s="77"/>
      <c r="I65" s="77"/>
    </row>
    <row r="66" spans="1:9" ht="15" customHeight="1" thickBot="1" x14ac:dyDescent="0.3">
      <c r="A66" s="53" t="s">
        <v>52</v>
      </c>
      <c r="B66" s="51"/>
      <c r="C66" s="54"/>
      <c r="D66" s="55">
        <f>SUM(D62:D65)</f>
        <v>31500</v>
      </c>
      <c r="E66" s="54"/>
      <c r="F66" s="77"/>
      <c r="G66" s="77"/>
      <c r="H66" s="77"/>
      <c r="I66" s="77"/>
    </row>
    <row r="67" spans="1:9" ht="15" customHeight="1" thickTop="1" x14ac:dyDescent="0.25">
      <c r="A67" s="53" t="s">
        <v>53</v>
      </c>
      <c r="B67" s="51"/>
      <c r="C67" s="54"/>
      <c r="D67" s="54"/>
      <c r="E67" s="56">
        <f>SUM(E61:E66)</f>
        <v>31500</v>
      </c>
      <c r="F67" s="77"/>
      <c r="G67" s="77"/>
      <c r="H67" s="77"/>
      <c r="I67" s="77"/>
    </row>
    <row r="68" spans="1:9" ht="15" customHeight="1" x14ac:dyDescent="0.25">
      <c r="A68" s="53" t="s">
        <v>54</v>
      </c>
      <c r="B68" s="51"/>
      <c r="D68" s="54" t="s">
        <v>56</v>
      </c>
      <c r="E68" s="54"/>
      <c r="F68" s="77"/>
      <c r="G68" s="77"/>
      <c r="H68" s="77"/>
      <c r="I68" s="77"/>
    </row>
    <row r="69" spans="1:9" ht="15" customHeight="1" x14ac:dyDescent="0.25">
      <c r="A69" s="53" t="s">
        <v>55</v>
      </c>
      <c r="B69" s="51"/>
      <c r="D69" s="54" t="s">
        <v>56</v>
      </c>
      <c r="E69" s="54"/>
      <c r="F69" s="77"/>
      <c r="G69" s="77"/>
      <c r="H69" s="77"/>
      <c r="I69" s="77"/>
    </row>
    <row r="70" spans="1:9" ht="15" customHeight="1" x14ac:dyDescent="0.25">
      <c r="A70" s="53" t="s">
        <v>57</v>
      </c>
      <c r="B70" s="50" t="s">
        <v>103</v>
      </c>
      <c r="C70" s="54"/>
      <c r="D70" s="57"/>
      <c r="E70" s="54"/>
      <c r="F70" s="77"/>
      <c r="G70" s="77"/>
      <c r="H70" s="77"/>
      <c r="I70" s="77"/>
    </row>
    <row r="71" spans="1:9" ht="15" customHeight="1" x14ac:dyDescent="0.25">
      <c r="A71" s="58"/>
      <c r="B71" s="51" t="s">
        <v>104</v>
      </c>
      <c r="C71" s="54"/>
      <c r="D71" s="54"/>
      <c r="E71" s="54">
        <f>-E67*0.3</f>
        <v>-9450</v>
      </c>
      <c r="F71" s="112">
        <f>-E71</f>
        <v>9450</v>
      </c>
      <c r="G71" s="77"/>
      <c r="H71" s="77"/>
      <c r="I71" s="77"/>
    </row>
    <row r="72" spans="1:9" ht="15" customHeight="1" x14ac:dyDescent="0.25">
      <c r="A72" s="59" t="s">
        <v>73</v>
      </c>
      <c r="B72" s="60"/>
      <c r="C72" s="61"/>
      <c r="D72" s="61"/>
      <c r="E72" s="62">
        <f>SUM(E67:E71)</f>
        <v>22050</v>
      </c>
      <c r="F72" s="77"/>
      <c r="G72" s="77"/>
      <c r="H72" s="77"/>
      <c r="I72" s="77"/>
    </row>
    <row r="73" spans="1:9" ht="15" customHeight="1" x14ac:dyDescent="0.25">
      <c r="A73" s="43"/>
      <c r="B73" s="43"/>
      <c r="C73" s="65"/>
      <c r="D73" s="65"/>
      <c r="E73" s="65"/>
      <c r="F73" s="77"/>
      <c r="G73" s="77"/>
      <c r="H73" s="77"/>
      <c r="I73" s="77"/>
    </row>
    <row r="74" spans="1:9" ht="15" customHeight="1" x14ac:dyDescent="0.25">
      <c r="A74" s="43"/>
      <c r="B74" s="43"/>
      <c r="C74" s="65"/>
      <c r="D74" s="65"/>
      <c r="E74" s="65"/>
      <c r="F74" s="77"/>
      <c r="G74" s="77"/>
      <c r="H74" s="77"/>
      <c r="I74" s="77"/>
    </row>
    <row r="75" spans="1:9" ht="15" customHeight="1" x14ac:dyDescent="0.25">
      <c r="A75" s="109" t="s">
        <v>64</v>
      </c>
      <c r="B75" s="46"/>
      <c r="C75" s="47"/>
      <c r="D75" s="48"/>
      <c r="E75" s="47"/>
      <c r="F75" s="77"/>
      <c r="G75" s="77"/>
      <c r="H75" s="77"/>
      <c r="I75" s="77"/>
    </row>
    <row r="76" spans="1:9" ht="15" customHeight="1" x14ac:dyDescent="0.25">
      <c r="A76" s="53" t="s">
        <v>72</v>
      </c>
      <c r="B76" s="51"/>
      <c r="C76" s="52"/>
      <c r="D76" s="52"/>
      <c r="E76" s="54">
        <v>18700</v>
      </c>
      <c r="F76" s="77"/>
      <c r="G76" s="77"/>
      <c r="H76" s="77"/>
      <c r="I76" s="77"/>
    </row>
    <row r="77" spans="1:9" ht="15" customHeight="1" x14ac:dyDescent="0.25">
      <c r="A77" s="53" t="s">
        <v>48</v>
      </c>
      <c r="B77" s="51"/>
      <c r="C77" s="67"/>
      <c r="D77" s="54"/>
      <c r="E77" s="54"/>
      <c r="F77" s="77"/>
      <c r="G77" s="77"/>
      <c r="H77" s="77"/>
      <c r="I77" s="77"/>
    </row>
    <row r="78" spans="1:9" ht="15" customHeight="1" x14ac:dyDescent="0.25">
      <c r="A78" s="53" t="s">
        <v>49</v>
      </c>
      <c r="B78" s="51"/>
      <c r="C78" s="54"/>
      <c r="D78" s="54"/>
      <c r="E78" s="54"/>
      <c r="F78" s="77"/>
      <c r="G78" s="77"/>
      <c r="H78" s="77"/>
      <c r="I78" s="77"/>
    </row>
    <row r="79" spans="1:9" ht="15" customHeight="1" x14ac:dyDescent="0.25">
      <c r="A79" s="53"/>
      <c r="B79" s="51" t="s">
        <v>50</v>
      </c>
      <c r="C79" s="54"/>
      <c r="D79" s="65"/>
      <c r="E79" s="54"/>
      <c r="F79" s="77"/>
      <c r="G79" s="77"/>
      <c r="H79" s="77"/>
      <c r="I79" s="77"/>
    </row>
    <row r="80" spans="1:9" ht="15" customHeight="1" x14ac:dyDescent="0.25">
      <c r="A80" s="53"/>
      <c r="B80" s="51" t="s">
        <v>51</v>
      </c>
      <c r="C80" s="54"/>
      <c r="D80" s="43"/>
      <c r="E80" s="54"/>
      <c r="F80" s="77"/>
      <c r="G80" s="77"/>
      <c r="H80" s="77"/>
      <c r="I80" s="77"/>
    </row>
    <row r="81" spans="1:9" ht="15" customHeight="1" thickBot="1" x14ac:dyDescent="0.3">
      <c r="A81" s="53" t="s">
        <v>52</v>
      </c>
      <c r="B81" s="51"/>
      <c r="C81" s="54"/>
      <c r="D81" s="55">
        <v>0</v>
      </c>
      <c r="E81" s="54"/>
      <c r="F81" s="77"/>
      <c r="G81" s="77"/>
      <c r="H81" s="77"/>
      <c r="I81" s="77"/>
    </row>
    <row r="82" spans="1:9" ht="15" customHeight="1" thickTop="1" x14ac:dyDescent="0.25">
      <c r="A82" s="53" t="s">
        <v>53</v>
      </c>
      <c r="B82" s="51"/>
      <c r="C82" s="54"/>
      <c r="D82" s="54"/>
      <c r="E82" s="56">
        <f>SUM(E76:E81)</f>
        <v>18700</v>
      </c>
      <c r="F82" s="77"/>
      <c r="G82" s="77"/>
      <c r="H82" s="77"/>
      <c r="I82" s="77"/>
    </row>
    <row r="83" spans="1:9" ht="15" customHeight="1" x14ac:dyDescent="0.25">
      <c r="A83" s="53" t="s">
        <v>54</v>
      </c>
      <c r="B83" s="51"/>
      <c r="C83" s="68"/>
      <c r="D83" s="54" t="s">
        <v>56</v>
      </c>
      <c r="E83" s="54"/>
      <c r="F83" s="77"/>
      <c r="G83" s="77"/>
      <c r="H83" s="77"/>
      <c r="I83" s="77"/>
    </row>
    <row r="84" spans="1:9" ht="15" customHeight="1" x14ac:dyDescent="0.25">
      <c r="A84" s="53" t="s">
        <v>55</v>
      </c>
      <c r="B84" s="51"/>
      <c r="C84" s="68"/>
      <c r="D84" s="54" t="s">
        <v>56</v>
      </c>
      <c r="E84" s="54"/>
      <c r="F84" s="77"/>
      <c r="G84" s="77"/>
      <c r="H84" s="77"/>
      <c r="I84" s="77"/>
    </row>
    <row r="85" spans="1:9" ht="15" customHeight="1" x14ac:dyDescent="0.25">
      <c r="A85" s="53" t="s">
        <v>57</v>
      </c>
      <c r="B85" s="50" t="s">
        <v>103</v>
      </c>
      <c r="C85" s="54"/>
      <c r="D85" s="57"/>
      <c r="E85" s="54"/>
      <c r="F85" s="77"/>
      <c r="G85" s="77"/>
      <c r="H85" s="77"/>
      <c r="I85" s="77"/>
    </row>
    <row r="86" spans="1:9" ht="15" customHeight="1" x14ac:dyDescent="0.25">
      <c r="A86" s="58"/>
      <c r="B86" s="51" t="s">
        <v>104</v>
      </c>
      <c r="C86" s="54"/>
      <c r="D86" s="54"/>
      <c r="E86" s="54">
        <f>-E82*0.3</f>
        <v>-5610</v>
      </c>
      <c r="F86" s="112">
        <f>-E86</f>
        <v>5610</v>
      </c>
      <c r="G86" s="77"/>
      <c r="H86" s="77"/>
      <c r="I86" s="77"/>
    </row>
    <row r="87" spans="1:9" ht="15" customHeight="1" x14ac:dyDescent="0.25">
      <c r="A87" s="59" t="s">
        <v>73</v>
      </c>
      <c r="B87" s="60"/>
      <c r="C87" s="61"/>
      <c r="D87" s="61"/>
      <c r="E87" s="62">
        <f>SUM(E82:E86)</f>
        <v>13090</v>
      </c>
      <c r="F87" s="77"/>
      <c r="G87" s="77"/>
      <c r="H87" s="77"/>
      <c r="I87" s="77"/>
    </row>
    <row r="88" spans="1:9" ht="15" customHeight="1" x14ac:dyDescent="0.25">
      <c r="A88" s="43"/>
      <c r="B88" s="43"/>
      <c r="C88" s="65"/>
      <c r="D88" s="65"/>
      <c r="E88" s="65"/>
      <c r="F88" s="77"/>
      <c r="G88" s="77"/>
      <c r="H88" s="77"/>
      <c r="I88" s="77"/>
    </row>
    <row r="89" spans="1:9" ht="15" customHeight="1" x14ac:dyDescent="0.25">
      <c r="A89" s="43"/>
      <c r="B89" s="43"/>
      <c r="C89" s="65"/>
      <c r="D89" s="65"/>
      <c r="E89" s="65"/>
      <c r="F89" s="77"/>
      <c r="G89" s="77"/>
      <c r="H89" s="77"/>
      <c r="I89" s="77"/>
    </row>
    <row r="90" spans="1:9" ht="15" customHeight="1" x14ac:dyDescent="0.25">
      <c r="A90" s="109" t="s">
        <v>65</v>
      </c>
      <c r="B90" s="46"/>
      <c r="C90" s="47"/>
      <c r="D90" s="48"/>
      <c r="E90" s="47"/>
      <c r="F90" s="77"/>
      <c r="G90" s="77"/>
      <c r="H90" s="77"/>
      <c r="I90" s="77"/>
    </row>
    <row r="91" spans="1:9" ht="15" customHeight="1" x14ac:dyDescent="0.25">
      <c r="A91" s="53" t="s">
        <v>72</v>
      </c>
      <c r="B91" s="51"/>
      <c r="C91" s="52"/>
      <c r="D91" s="52"/>
      <c r="E91" s="54">
        <v>0</v>
      </c>
      <c r="F91" s="77"/>
      <c r="G91" s="77"/>
      <c r="H91" s="77"/>
      <c r="I91" s="77"/>
    </row>
    <row r="92" spans="1:9" ht="15" customHeight="1" x14ac:dyDescent="0.25">
      <c r="A92" s="53" t="s">
        <v>48</v>
      </c>
      <c r="B92" s="51"/>
      <c r="C92" s="52"/>
      <c r="D92" s="54">
        <v>4000</v>
      </c>
      <c r="E92" s="54">
        <f>+D92</f>
        <v>4000</v>
      </c>
      <c r="F92" s="77"/>
      <c r="G92" s="77"/>
      <c r="H92" s="77"/>
      <c r="I92" s="77"/>
    </row>
    <row r="93" spans="1:9" ht="15" customHeight="1" x14ac:dyDescent="0.25">
      <c r="A93" s="53" t="s">
        <v>49</v>
      </c>
      <c r="B93" s="51"/>
      <c r="C93" s="54"/>
      <c r="D93" s="54"/>
      <c r="E93" s="54"/>
      <c r="F93" s="77"/>
      <c r="G93" s="77"/>
      <c r="H93" s="77"/>
      <c r="I93" s="77"/>
    </row>
    <row r="94" spans="1:9" ht="15" customHeight="1" x14ac:dyDescent="0.25">
      <c r="A94" s="53"/>
      <c r="B94" s="51" t="s">
        <v>50</v>
      </c>
      <c r="C94" s="54"/>
      <c r="D94" s="54"/>
      <c r="E94" s="54"/>
      <c r="F94" s="77"/>
      <c r="G94" s="77"/>
      <c r="H94" s="77"/>
      <c r="I94" s="77"/>
    </row>
    <row r="95" spans="1:9" ht="15" customHeight="1" x14ac:dyDescent="0.25">
      <c r="A95" s="53"/>
      <c r="B95" s="51" t="s">
        <v>51</v>
      </c>
      <c r="C95" s="54"/>
      <c r="D95" s="54"/>
      <c r="E95" s="54"/>
      <c r="F95" s="77"/>
      <c r="G95" s="77"/>
      <c r="H95" s="77"/>
      <c r="I95" s="77"/>
    </row>
    <row r="96" spans="1:9" ht="15" customHeight="1" thickBot="1" x14ac:dyDescent="0.3">
      <c r="A96" s="53" t="s">
        <v>52</v>
      </c>
      <c r="B96" s="51"/>
      <c r="C96" s="54"/>
      <c r="D96" s="55">
        <f>SUM(D92:D95)</f>
        <v>4000</v>
      </c>
      <c r="E96" s="54"/>
      <c r="F96" s="77"/>
      <c r="G96" s="77"/>
      <c r="H96" s="77"/>
      <c r="I96" s="77"/>
    </row>
    <row r="97" spans="1:9" ht="15" customHeight="1" thickTop="1" x14ac:dyDescent="0.25">
      <c r="A97" s="53" t="s">
        <v>53</v>
      </c>
      <c r="B97" s="51"/>
      <c r="C97" s="54"/>
      <c r="D97" s="54"/>
      <c r="E97" s="56">
        <f>SUM(E91:E96)</f>
        <v>4000</v>
      </c>
      <c r="F97" s="77"/>
      <c r="G97" s="77"/>
      <c r="H97" s="77"/>
      <c r="I97" s="77"/>
    </row>
    <row r="98" spans="1:9" ht="15" customHeight="1" x14ac:dyDescent="0.25">
      <c r="A98" s="53" t="s">
        <v>54</v>
      </c>
      <c r="B98" s="51"/>
      <c r="D98" s="54" t="s">
        <v>56</v>
      </c>
      <c r="E98" s="54"/>
      <c r="F98" s="77"/>
      <c r="G98" s="77"/>
      <c r="H98" s="77"/>
      <c r="I98" s="77"/>
    </row>
    <row r="99" spans="1:9" ht="15" customHeight="1" x14ac:dyDescent="0.25">
      <c r="A99" s="53" t="s">
        <v>55</v>
      </c>
      <c r="B99" s="51"/>
      <c r="D99" s="54" t="s">
        <v>56</v>
      </c>
      <c r="E99" s="54"/>
      <c r="F99" s="77"/>
      <c r="G99" s="77"/>
      <c r="H99" s="77"/>
      <c r="I99" s="77"/>
    </row>
    <row r="100" spans="1:9" ht="15" customHeight="1" x14ac:dyDescent="0.25">
      <c r="A100" s="53" t="s">
        <v>57</v>
      </c>
      <c r="B100" s="50" t="s">
        <v>103</v>
      </c>
      <c r="C100" s="54"/>
      <c r="D100" s="57"/>
      <c r="E100" s="54"/>
      <c r="F100" s="77"/>
      <c r="G100" s="77"/>
      <c r="H100" s="77"/>
      <c r="I100" s="77"/>
    </row>
    <row r="101" spans="1:9" ht="15" customHeight="1" x14ac:dyDescent="0.25">
      <c r="A101" s="58"/>
      <c r="B101" s="51" t="s">
        <v>104</v>
      </c>
      <c r="C101" s="54"/>
      <c r="D101" s="54"/>
      <c r="E101" s="54">
        <f>-E97</f>
        <v>-4000</v>
      </c>
      <c r="F101" s="112">
        <f>-E101</f>
        <v>4000</v>
      </c>
      <c r="G101" s="77"/>
      <c r="H101" s="77"/>
      <c r="I101" s="77"/>
    </row>
    <row r="102" spans="1:9" ht="15" customHeight="1" x14ac:dyDescent="0.25">
      <c r="A102" s="59" t="s">
        <v>73</v>
      </c>
      <c r="B102" s="60"/>
      <c r="C102" s="61"/>
      <c r="D102" s="61"/>
      <c r="E102" s="62">
        <f>SUM(E97:E101)</f>
        <v>0</v>
      </c>
      <c r="F102" s="77"/>
      <c r="G102" s="77"/>
      <c r="H102" s="77"/>
      <c r="I102" s="77"/>
    </row>
    <row r="103" spans="1:9" ht="15" customHeight="1" x14ac:dyDescent="0.25">
      <c r="A103" s="43"/>
      <c r="B103" s="43"/>
      <c r="C103" s="65"/>
      <c r="D103" s="65"/>
      <c r="E103" s="65"/>
      <c r="F103" s="77"/>
      <c r="G103" s="77"/>
      <c r="H103" s="77"/>
      <c r="I103" s="77"/>
    </row>
    <row r="104" spans="1:9" ht="15" customHeight="1" x14ac:dyDescent="0.25">
      <c r="A104" s="70"/>
      <c r="B104" s="71"/>
      <c r="C104" s="71"/>
      <c r="D104" s="72"/>
      <c r="E104" s="72"/>
      <c r="F104" s="77"/>
      <c r="G104" s="77"/>
      <c r="H104" s="77"/>
      <c r="I104" s="77"/>
    </row>
    <row r="105" spans="1:9" ht="15" customHeight="1" x14ac:dyDescent="0.25">
      <c r="A105" s="109" t="s">
        <v>66</v>
      </c>
      <c r="B105" s="46"/>
      <c r="C105" s="47"/>
      <c r="D105" s="48"/>
      <c r="E105" s="82"/>
      <c r="F105" s="101"/>
      <c r="G105" s="77"/>
      <c r="H105" s="77"/>
      <c r="I105" s="77"/>
    </row>
    <row r="106" spans="1:9" ht="15" customHeight="1" x14ac:dyDescent="0.25">
      <c r="A106" s="53" t="s">
        <v>72</v>
      </c>
      <c r="B106" s="51"/>
      <c r="C106" s="52"/>
      <c r="D106" s="52"/>
      <c r="E106" s="80">
        <v>298000</v>
      </c>
      <c r="F106" s="101"/>
      <c r="G106" s="77"/>
      <c r="H106" s="77"/>
      <c r="I106" s="77"/>
    </row>
    <row r="107" spans="1:9" ht="15" customHeight="1" x14ac:dyDescent="0.25">
      <c r="A107" s="53" t="s">
        <v>48</v>
      </c>
      <c r="B107" s="51"/>
      <c r="C107" s="52"/>
      <c r="D107" s="54"/>
      <c r="E107" s="80"/>
      <c r="F107" s="101"/>
      <c r="G107" s="77"/>
      <c r="H107" s="77"/>
      <c r="I107" s="77"/>
    </row>
    <row r="108" spans="1:9" ht="15" customHeight="1" x14ac:dyDescent="0.25">
      <c r="A108" s="53" t="s">
        <v>49</v>
      </c>
      <c r="B108" s="51"/>
      <c r="C108" s="54"/>
      <c r="D108" s="54"/>
      <c r="E108" s="80"/>
      <c r="F108" s="101"/>
      <c r="G108" s="77"/>
      <c r="H108" s="77"/>
      <c r="I108" s="77"/>
    </row>
    <row r="109" spans="1:9" ht="15" customHeight="1" x14ac:dyDescent="0.25">
      <c r="A109" s="53"/>
      <c r="B109" s="51" t="s">
        <v>50</v>
      </c>
      <c r="C109" s="54">
        <v>325000</v>
      </c>
      <c r="D109" s="54"/>
      <c r="E109" s="80"/>
      <c r="F109" s="101"/>
      <c r="G109" s="77"/>
      <c r="H109" s="77"/>
      <c r="I109" s="77"/>
    </row>
    <row r="110" spans="1:9" ht="15" customHeight="1" x14ac:dyDescent="0.25">
      <c r="A110" s="53"/>
      <c r="B110" s="74" t="s">
        <v>51</v>
      </c>
      <c r="C110" s="54">
        <v>225000</v>
      </c>
      <c r="D110" s="54">
        <f>-C110</f>
        <v>-225000</v>
      </c>
      <c r="E110" s="80">
        <f>+D110</f>
        <v>-225000</v>
      </c>
      <c r="F110" s="101"/>
      <c r="G110" s="77"/>
      <c r="H110" s="77"/>
      <c r="I110" s="77"/>
    </row>
    <row r="111" spans="1:9" ht="15" customHeight="1" thickBot="1" x14ac:dyDescent="0.3">
      <c r="A111" s="53" t="s">
        <v>52</v>
      </c>
      <c r="B111" s="51"/>
      <c r="C111" s="54"/>
      <c r="D111" s="55">
        <v>0</v>
      </c>
      <c r="E111" s="80"/>
      <c r="F111" s="101"/>
      <c r="G111" s="77"/>
      <c r="H111" s="77"/>
      <c r="I111" s="77"/>
    </row>
    <row r="112" spans="1:9" ht="15" customHeight="1" thickTop="1" x14ac:dyDescent="0.25">
      <c r="A112" s="53" t="s">
        <v>53</v>
      </c>
      <c r="B112" s="51"/>
      <c r="C112" s="54"/>
      <c r="D112" s="54"/>
      <c r="E112" s="73">
        <f>SUM(E106:E111)</f>
        <v>73000</v>
      </c>
      <c r="F112" s="101"/>
      <c r="G112" s="77"/>
      <c r="H112" s="77"/>
      <c r="I112" s="77"/>
    </row>
    <row r="113" spans="1:9" ht="15" customHeight="1" x14ac:dyDescent="0.25">
      <c r="A113" s="53" t="s">
        <v>54</v>
      </c>
      <c r="B113" s="51"/>
      <c r="D113" s="54" t="s">
        <v>56</v>
      </c>
      <c r="E113" s="80"/>
      <c r="F113" s="101"/>
      <c r="G113" s="77"/>
      <c r="H113" s="77"/>
      <c r="I113" s="77"/>
    </row>
    <row r="114" spans="1:9" ht="15" customHeight="1" x14ac:dyDescent="0.25">
      <c r="A114" s="83" t="s">
        <v>55</v>
      </c>
      <c r="B114" s="84"/>
      <c r="C114" s="85"/>
      <c r="D114" s="85" t="s">
        <v>88</v>
      </c>
      <c r="E114" s="100"/>
      <c r="F114" s="101"/>
      <c r="G114" s="77"/>
      <c r="H114" s="77"/>
      <c r="I114" s="77"/>
    </row>
    <row r="115" spans="1:9" ht="15" customHeight="1" x14ac:dyDescent="0.25">
      <c r="A115" s="69"/>
      <c r="B115" s="68" t="s">
        <v>94</v>
      </c>
      <c r="C115" s="68"/>
      <c r="D115" s="68"/>
      <c r="E115" s="81"/>
      <c r="F115" s="101"/>
      <c r="G115" s="77"/>
      <c r="H115" s="77"/>
      <c r="I115" s="77"/>
    </row>
    <row r="116" spans="1:9" ht="15" customHeight="1" x14ac:dyDescent="0.25">
      <c r="A116" s="86"/>
      <c r="B116" s="87" t="s">
        <v>87</v>
      </c>
      <c r="C116" s="87"/>
      <c r="D116" s="87"/>
      <c r="E116" s="103">
        <f>-E112</f>
        <v>-73000</v>
      </c>
      <c r="F116" s="101"/>
      <c r="G116" s="77">
        <f>-E116</f>
        <v>73000</v>
      </c>
      <c r="H116" s="77"/>
      <c r="I116" s="77"/>
    </row>
    <row r="117" spans="1:9" ht="15" customHeight="1" x14ac:dyDescent="0.25">
      <c r="A117" s="53" t="s">
        <v>57</v>
      </c>
      <c r="B117" s="50" t="s">
        <v>103</v>
      </c>
      <c r="D117" s="54"/>
      <c r="E117" s="80"/>
      <c r="F117" s="101"/>
      <c r="G117" s="77"/>
      <c r="H117" s="77"/>
      <c r="I117" s="77"/>
    </row>
    <row r="118" spans="1:9" ht="15" customHeight="1" x14ac:dyDescent="0.25">
      <c r="A118" s="58"/>
      <c r="B118" s="51" t="s">
        <v>104</v>
      </c>
      <c r="C118" s="54"/>
      <c r="D118" s="54"/>
      <c r="E118" s="80">
        <f>-D111*0.05*1.5</f>
        <v>0</v>
      </c>
      <c r="F118" s="113"/>
      <c r="G118" s="77"/>
      <c r="H118" s="77"/>
      <c r="I118" s="77"/>
    </row>
    <row r="119" spans="1:9" ht="15" customHeight="1" x14ac:dyDescent="0.25">
      <c r="A119" s="59" t="s">
        <v>73</v>
      </c>
      <c r="B119" s="60"/>
      <c r="C119" s="61"/>
      <c r="D119" s="61"/>
      <c r="E119" s="102">
        <f>SUM(E112:E118)</f>
        <v>0</v>
      </c>
      <c r="F119" s="101"/>
      <c r="G119" s="77"/>
      <c r="H119" s="77"/>
      <c r="I119" s="77"/>
    </row>
    <row r="120" spans="1:9" ht="15" customHeight="1" x14ac:dyDescent="0.25">
      <c r="A120" s="70"/>
      <c r="B120" s="71"/>
      <c r="C120" s="71"/>
      <c r="D120" s="72"/>
      <c r="E120" s="72"/>
      <c r="F120" s="77"/>
      <c r="G120" s="77"/>
      <c r="H120" s="77"/>
      <c r="I120" s="77"/>
    </row>
    <row r="121" spans="1:9" ht="15" customHeight="1" x14ac:dyDescent="0.25">
      <c r="A121" s="50" t="s">
        <v>75</v>
      </c>
      <c r="B121" s="51"/>
      <c r="C121" s="54"/>
      <c r="D121" s="54"/>
      <c r="E121" s="54"/>
      <c r="F121" s="77"/>
      <c r="G121" s="77"/>
      <c r="H121" s="77"/>
      <c r="I121" s="77"/>
    </row>
    <row r="122" spans="1:9" ht="15" customHeight="1" x14ac:dyDescent="0.25">
      <c r="A122" s="63" t="s">
        <v>86</v>
      </c>
      <c r="B122" s="51"/>
      <c r="C122" s="54"/>
      <c r="D122" s="54"/>
      <c r="E122" s="54"/>
      <c r="F122" s="77"/>
      <c r="G122" s="77"/>
      <c r="H122" s="77"/>
      <c r="I122" s="77"/>
    </row>
    <row r="123" spans="1:9" ht="15" customHeight="1" x14ac:dyDescent="0.25">
      <c r="A123" s="51" t="s">
        <v>58</v>
      </c>
      <c r="B123" s="51"/>
      <c r="C123" s="54"/>
      <c r="D123" s="54"/>
      <c r="E123" s="54">
        <f>+C110</f>
        <v>225000</v>
      </c>
      <c r="F123" s="77"/>
      <c r="G123" s="77"/>
      <c r="H123" s="77"/>
      <c r="I123" s="77"/>
    </row>
    <row r="124" spans="1:9" ht="15" customHeight="1" x14ac:dyDescent="0.25">
      <c r="A124" s="51" t="s">
        <v>59</v>
      </c>
      <c r="B124" s="51"/>
      <c r="C124" s="54"/>
      <c r="D124" s="54"/>
      <c r="E124" s="54">
        <f>-C109</f>
        <v>-325000</v>
      </c>
      <c r="F124" s="77"/>
      <c r="G124" s="77"/>
      <c r="H124" s="77"/>
      <c r="I124" s="77"/>
    </row>
    <row r="125" spans="1:9" ht="15" customHeight="1" x14ac:dyDescent="0.25">
      <c r="A125" s="51" t="s">
        <v>60</v>
      </c>
      <c r="B125" s="51"/>
      <c r="C125" s="54"/>
      <c r="D125" s="54"/>
      <c r="E125" s="56">
        <f>+E123+E124</f>
        <v>-100000</v>
      </c>
      <c r="F125" s="77"/>
      <c r="G125" s="77"/>
      <c r="H125" s="77"/>
      <c r="I125" s="77"/>
    </row>
    <row r="126" spans="1:9" ht="15" customHeight="1" thickBot="1" x14ac:dyDescent="0.3">
      <c r="A126" s="51" t="s">
        <v>76</v>
      </c>
      <c r="B126" s="51"/>
      <c r="C126" s="54"/>
      <c r="D126" s="54"/>
      <c r="E126" s="64">
        <f>+E125/2</f>
        <v>-50000</v>
      </c>
      <c r="F126" s="108" t="s">
        <v>93</v>
      </c>
      <c r="G126" s="77"/>
      <c r="H126" s="77"/>
      <c r="I126" s="77"/>
    </row>
    <row r="127" spans="1:9" ht="15" customHeight="1" thickTop="1" x14ac:dyDescent="0.25">
      <c r="A127" s="51"/>
      <c r="B127" s="51"/>
      <c r="C127" s="54"/>
      <c r="D127" s="54"/>
      <c r="E127" s="104"/>
      <c r="F127" s="77"/>
      <c r="G127" s="77"/>
      <c r="H127" s="77"/>
      <c r="I127" s="77"/>
    </row>
    <row r="128" spans="1:9" ht="15" customHeight="1" x14ac:dyDescent="0.25">
      <c r="A128" s="51"/>
      <c r="B128" s="51"/>
      <c r="C128" s="54"/>
      <c r="D128" s="54"/>
      <c r="E128" s="104"/>
      <c r="F128" s="77"/>
      <c r="G128" s="77"/>
      <c r="H128" s="77"/>
      <c r="I128" s="77"/>
    </row>
    <row r="129" spans="1:9" ht="15" customHeight="1" x14ac:dyDescent="0.25">
      <c r="A129" s="109" t="s">
        <v>90</v>
      </c>
      <c r="B129" s="46"/>
      <c r="C129" s="47"/>
      <c r="D129" s="48"/>
      <c r="E129" s="47"/>
      <c r="F129" s="77"/>
      <c r="G129" s="77"/>
      <c r="H129" s="77"/>
      <c r="I129" s="77"/>
    </row>
    <row r="130" spans="1:9" ht="15" customHeight="1" x14ac:dyDescent="0.25">
      <c r="A130" s="53" t="s">
        <v>72</v>
      </c>
      <c r="B130" s="51"/>
      <c r="C130" s="52"/>
      <c r="D130" s="52"/>
      <c r="E130" s="54">
        <v>0</v>
      </c>
      <c r="F130" s="77"/>
      <c r="G130" s="77"/>
      <c r="H130" s="77"/>
      <c r="I130" s="77"/>
    </row>
    <row r="131" spans="1:9" ht="15" customHeight="1" x14ac:dyDescent="0.25">
      <c r="A131" s="53" t="s">
        <v>48</v>
      </c>
      <c r="B131" s="51"/>
      <c r="C131" s="52"/>
      <c r="D131" s="54">
        <v>45000</v>
      </c>
      <c r="E131" s="54">
        <f>+D131</f>
        <v>45000</v>
      </c>
      <c r="F131" s="77"/>
      <c r="G131" s="77"/>
      <c r="H131" s="77"/>
      <c r="I131" s="77"/>
    </row>
    <row r="132" spans="1:9" ht="15" customHeight="1" x14ac:dyDescent="0.25">
      <c r="A132" s="53" t="s">
        <v>49</v>
      </c>
      <c r="B132" s="51"/>
      <c r="C132" s="54"/>
      <c r="D132" s="54"/>
      <c r="E132" s="54"/>
      <c r="F132" s="77"/>
      <c r="G132" s="77"/>
      <c r="H132" s="77"/>
      <c r="I132" s="77"/>
    </row>
    <row r="133" spans="1:9" ht="15" customHeight="1" x14ac:dyDescent="0.25">
      <c r="A133" s="53"/>
      <c r="B133" s="51" t="s">
        <v>50</v>
      </c>
      <c r="C133" s="54"/>
      <c r="D133" s="54"/>
      <c r="E133" s="54"/>
      <c r="F133" s="77"/>
      <c r="G133" s="77"/>
      <c r="H133" s="77"/>
      <c r="I133" s="77"/>
    </row>
    <row r="134" spans="1:9" ht="15" customHeight="1" x14ac:dyDescent="0.25">
      <c r="A134" s="53"/>
      <c r="B134" s="51" t="s">
        <v>51</v>
      </c>
      <c r="C134" s="54"/>
      <c r="D134" s="54"/>
      <c r="E134" s="54"/>
      <c r="F134" s="77"/>
      <c r="G134" s="77"/>
      <c r="H134" s="77"/>
      <c r="I134" s="77"/>
    </row>
    <row r="135" spans="1:9" ht="15" customHeight="1" thickBot="1" x14ac:dyDescent="0.3">
      <c r="A135" s="53" t="s">
        <v>52</v>
      </c>
      <c r="B135" s="51"/>
      <c r="C135" s="54"/>
      <c r="D135" s="55">
        <f>SUM(D131:D134)</f>
        <v>45000</v>
      </c>
      <c r="E135" s="54"/>
      <c r="F135" s="77"/>
      <c r="G135" s="77"/>
      <c r="H135" s="77"/>
      <c r="I135" s="77"/>
    </row>
    <row r="136" spans="1:9" ht="15" customHeight="1" thickTop="1" x14ac:dyDescent="0.25">
      <c r="A136" s="53" t="s">
        <v>53</v>
      </c>
      <c r="B136" s="51"/>
      <c r="C136" s="54"/>
      <c r="D136" s="54"/>
      <c r="E136" s="56">
        <f>SUM(E130:E135)</f>
        <v>45000</v>
      </c>
      <c r="F136" s="77"/>
      <c r="G136" s="77"/>
      <c r="H136" s="77"/>
      <c r="I136" s="77"/>
    </row>
    <row r="137" spans="1:9" ht="15" customHeight="1" x14ac:dyDescent="0.25">
      <c r="A137" s="53" t="s">
        <v>54</v>
      </c>
      <c r="B137" s="51"/>
      <c r="C137" s="54"/>
      <c r="D137" s="54" t="s">
        <v>56</v>
      </c>
      <c r="E137" s="54"/>
      <c r="F137" s="77"/>
      <c r="G137" s="77"/>
      <c r="H137" s="77"/>
      <c r="I137" s="77"/>
    </row>
    <row r="138" spans="1:9" ht="15" customHeight="1" x14ac:dyDescent="0.25">
      <c r="A138" s="53" t="s">
        <v>55</v>
      </c>
      <c r="B138" s="51"/>
      <c r="C138" s="54"/>
      <c r="D138" s="54" t="s">
        <v>56</v>
      </c>
      <c r="E138" s="54"/>
      <c r="F138" s="77"/>
      <c r="G138" s="77"/>
      <c r="H138" s="77"/>
      <c r="I138" s="77"/>
    </row>
    <row r="139" spans="1:9" ht="15" customHeight="1" x14ac:dyDescent="0.25">
      <c r="A139" s="53" t="s">
        <v>57</v>
      </c>
      <c r="B139" s="50" t="s">
        <v>103</v>
      </c>
      <c r="C139" s="54"/>
      <c r="D139" s="57"/>
      <c r="E139" s="54"/>
      <c r="F139" s="77"/>
      <c r="G139" s="77"/>
      <c r="H139" s="77"/>
      <c r="I139" s="77"/>
    </row>
    <row r="140" spans="1:9" ht="15" customHeight="1" x14ac:dyDescent="0.25">
      <c r="A140" s="58"/>
      <c r="B140" s="51" t="s">
        <v>104</v>
      </c>
      <c r="C140" s="54"/>
      <c r="D140" s="54"/>
      <c r="E140" s="54">
        <f>-E136*0.08</f>
        <v>-3600</v>
      </c>
      <c r="F140" s="112">
        <f>-E140</f>
        <v>3600</v>
      </c>
      <c r="G140" s="77"/>
      <c r="H140" s="77"/>
      <c r="I140" s="77"/>
    </row>
    <row r="141" spans="1:9" ht="15" customHeight="1" x14ac:dyDescent="0.25">
      <c r="A141" s="59" t="s">
        <v>73</v>
      </c>
      <c r="B141" s="60"/>
      <c r="C141" s="61"/>
      <c r="D141" s="61"/>
      <c r="E141" s="62">
        <f>SUM(E136:E140)</f>
        <v>41400</v>
      </c>
      <c r="F141" s="77"/>
      <c r="G141" s="77"/>
      <c r="H141" s="77"/>
      <c r="I141" s="77"/>
    </row>
    <row r="142" spans="1:9" ht="15" customHeight="1" x14ac:dyDescent="0.25">
      <c r="A142" s="51"/>
      <c r="B142" s="51"/>
      <c r="C142" s="54"/>
      <c r="D142" s="54"/>
      <c r="E142" s="104"/>
      <c r="F142" s="77"/>
      <c r="G142" s="77"/>
      <c r="H142" s="77"/>
      <c r="I142" s="77"/>
    </row>
    <row r="143" spans="1:9" ht="15" customHeight="1" x14ac:dyDescent="0.25">
      <c r="A143" s="51"/>
      <c r="B143" s="51"/>
      <c r="C143" s="54"/>
      <c r="D143" s="54"/>
      <c r="E143" s="104"/>
      <c r="F143" s="77"/>
      <c r="G143" s="77"/>
      <c r="H143" s="77"/>
      <c r="I143" s="77"/>
    </row>
    <row r="144" spans="1:9" ht="15" customHeight="1" x14ac:dyDescent="0.25">
      <c r="A144" s="109" t="s">
        <v>107</v>
      </c>
      <c r="B144" s="46"/>
      <c r="C144" s="47"/>
      <c r="D144" s="48"/>
      <c r="E144" s="82"/>
      <c r="F144" s="101"/>
      <c r="G144" s="77"/>
      <c r="H144" s="77"/>
      <c r="I144" s="77"/>
    </row>
    <row r="145" spans="1:9" ht="15" customHeight="1" x14ac:dyDescent="0.25">
      <c r="A145" s="53" t="s">
        <v>72</v>
      </c>
      <c r="B145" s="51"/>
      <c r="C145" s="52"/>
      <c r="D145" s="52"/>
      <c r="E145" s="80">
        <v>95000</v>
      </c>
      <c r="F145" s="101"/>
      <c r="G145" s="77"/>
      <c r="H145" s="77"/>
      <c r="I145" s="77"/>
    </row>
    <row r="146" spans="1:9" ht="15" customHeight="1" x14ac:dyDescent="0.25">
      <c r="A146" s="53" t="s">
        <v>48</v>
      </c>
      <c r="B146" s="51"/>
      <c r="C146" s="52"/>
      <c r="D146" s="54"/>
      <c r="E146" s="80"/>
      <c r="F146" s="101"/>
      <c r="G146" s="77"/>
      <c r="H146" s="77"/>
      <c r="I146" s="77"/>
    </row>
    <row r="147" spans="1:9" ht="15" customHeight="1" x14ac:dyDescent="0.25">
      <c r="A147" s="53" t="s">
        <v>49</v>
      </c>
      <c r="B147" s="51"/>
      <c r="C147" s="54"/>
      <c r="D147" s="54"/>
      <c r="E147" s="80"/>
      <c r="F147" s="101"/>
      <c r="G147" s="77"/>
      <c r="H147" s="77"/>
      <c r="I147" s="77"/>
    </row>
    <row r="148" spans="1:9" ht="15" customHeight="1" x14ac:dyDescent="0.25">
      <c r="A148" s="53"/>
      <c r="B148" s="51" t="s">
        <v>50</v>
      </c>
      <c r="C148" s="54">
        <v>150000</v>
      </c>
      <c r="D148" s="54">
        <f>-C148</f>
        <v>-150000</v>
      </c>
      <c r="E148" s="80">
        <f>+D148</f>
        <v>-150000</v>
      </c>
      <c r="F148" s="101"/>
      <c r="G148" s="77"/>
      <c r="H148" s="77"/>
      <c r="I148" s="77"/>
    </row>
    <row r="149" spans="1:9" ht="15" customHeight="1" x14ac:dyDescent="0.25">
      <c r="A149" s="53"/>
      <c r="B149" s="74" t="s">
        <v>51</v>
      </c>
      <c r="C149" s="54">
        <v>250000</v>
      </c>
      <c r="D149" s="54"/>
      <c r="E149" s="80"/>
      <c r="F149" s="101"/>
      <c r="G149" s="77"/>
      <c r="H149" s="77"/>
      <c r="I149" s="77"/>
    </row>
    <row r="150" spans="1:9" ht="15" customHeight="1" thickBot="1" x14ac:dyDescent="0.3">
      <c r="A150" s="53" t="s">
        <v>52</v>
      </c>
      <c r="B150" s="51"/>
      <c r="C150" s="54"/>
      <c r="D150" s="55">
        <v>0</v>
      </c>
      <c r="E150" s="80"/>
      <c r="F150" s="101"/>
      <c r="G150" s="77"/>
      <c r="H150" s="77"/>
      <c r="I150" s="77"/>
    </row>
    <row r="151" spans="1:9" ht="15" customHeight="1" thickTop="1" x14ac:dyDescent="0.25">
      <c r="A151" s="53" t="s">
        <v>53</v>
      </c>
      <c r="B151" s="51"/>
      <c r="C151" s="54"/>
      <c r="D151" s="54"/>
      <c r="E151" s="73">
        <f>SUM(E145:E150)</f>
        <v>-55000</v>
      </c>
      <c r="F151" s="101"/>
      <c r="G151" s="77"/>
      <c r="H151" s="77"/>
      <c r="I151" s="77"/>
    </row>
    <row r="152" spans="1:9" ht="15" customHeight="1" x14ac:dyDescent="0.25">
      <c r="A152" s="83" t="s">
        <v>54</v>
      </c>
      <c r="B152" s="47"/>
      <c r="C152" s="105"/>
      <c r="D152" s="85" t="s">
        <v>88</v>
      </c>
      <c r="E152" s="73"/>
      <c r="F152" s="101"/>
      <c r="G152" s="77"/>
      <c r="H152" s="77"/>
      <c r="I152" s="77"/>
    </row>
    <row r="153" spans="1:9" ht="15" customHeight="1" x14ac:dyDescent="0.25">
      <c r="A153" s="59"/>
      <c r="B153" s="87" t="s">
        <v>91</v>
      </c>
      <c r="C153" s="106"/>
      <c r="D153" s="61"/>
      <c r="E153" s="88">
        <f>-E151</f>
        <v>55000</v>
      </c>
      <c r="F153" s="101"/>
      <c r="G153" s="77"/>
      <c r="H153" s="77">
        <f>E153</f>
        <v>55000</v>
      </c>
      <c r="I153" s="77"/>
    </row>
    <row r="154" spans="1:9" ht="15" customHeight="1" x14ac:dyDescent="0.25">
      <c r="A154" s="53" t="s">
        <v>55</v>
      </c>
      <c r="B154" s="51"/>
      <c r="C154" s="54"/>
      <c r="D154" s="54" t="s">
        <v>56</v>
      </c>
      <c r="E154" s="81"/>
      <c r="F154" s="101"/>
      <c r="G154" s="77"/>
      <c r="H154" s="77"/>
      <c r="I154" s="77"/>
    </row>
    <row r="155" spans="1:9" ht="15" customHeight="1" x14ac:dyDescent="0.25">
      <c r="A155" s="53" t="s">
        <v>57</v>
      </c>
      <c r="B155" s="50" t="s">
        <v>103</v>
      </c>
      <c r="D155" s="54"/>
      <c r="E155" s="80"/>
      <c r="F155" s="101"/>
      <c r="G155" s="77"/>
      <c r="H155" s="77"/>
      <c r="I155" s="77"/>
    </row>
    <row r="156" spans="1:9" ht="15" customHeight="1" x14ac:dyDescent="0.25">
      <c r="A156" s="58"/>
      <c r="B156" s="51" t="s">
        <v>104</v>
      </c>
      <c r="C156" s="54"/>
      <c r="D156" s="54"/>
      <c r="E156" s="80">
        <f>-D150*0.05*1.5</f>
        <v>0</v>
      </c>
      <c r="F156" s="113"/>
      <c r="G156" s="77"/>
      <c r="H156" s="77"/>
      <c r="I156" s="77"/>
    </row>
    <row r="157" spans="1:9" ht="15" customHeight="1" x14ac:dyDescent="0.25">
      <c r="A157" s="59" t="s">
        <v>73</v>
      </c>
      <c r="B157" s="60"/>
      <c r="C157" s="61"/>
      <c r="D157" s="61"/>
      <c r="E157" s="102">
        <f>SUM(E151:E156)</f>
        <v>0</v>
      </c>
      <c r="F157" s="101"/>
      <c r="G157" s="77"/>
      <c r="H157" s="77"/>
      <c r="I157" s="77"/>
    </row>
    <row r="158" spans="1:9" ht="15" customHeight="1" x14ac:dyDescent="0.25">
      <c r="A158" s="70"/>
      <c r="B158" s="71"/>
      <c r="C158" s="71"/>
      <c r="D158" s="72"/>
      <c r="E158" s="72"/>
      <c r="F158" s="77"/>
      <c r="G158" s="77"/>
      <c r="H158" s="77"/>
      <c r="I158" s="77"/>
    </row>
    <row r="159" spans="1:9" ht="15" customHeight="1" x14ac:dyDescent="0.25">
      <c r="A159" s="50" t="s">
        <v>75</v>
      </c>
      <c r="B159" s="51"/>
      <c r="C159" s="54"/>
      <c r="D159" s="54"/>
      <c r="E159" s="54"/>
      <c r="F159" s="77"/>
      <c r="G159" s="77"/>
      <c r="H159" s="77"/>
      <c r="I159" s="77"/>
    </row>
    <row r="160" spans="1:9" ht="15" customHeight="1" x14ac:dyDescent="0.25">
      <c r="A160" s="63" t="s">
        <v>86</v>
      </c>
      <c r="B160" s="51"/>
      <c r="C160" s="54"/>
      <c r="D160" s="54"/>
      <c r="E160" s="54"/>
      <c r="F160" s="77"/>
      <c r="G160" s="77"/>
      <c r="H160" s="77"/>
      <c r="I160" s="77"/>
    </row>
    <row r="161" spans="1:9" ht="15" customHeight="1" x14ac:dyDescent="0.25">
      <c r="A161" s="51" t="s">
        <v>58</v>
      </c>
      <c r="B161" s="51"/>
      <c r="C161" s="54"/>
      <c r="D161" s="54"/>
      <c r="E161" s="54">
        <f>+C149</f>
        <v>250000</v>
      </c>
      <c r="F161" s="77"/>
      <c r="G161" s="77"/>
      <c r="H161" s="77"/>
      <c r="I161" s="77"/>
    </row>
    <row r="162" spans="1:9" ht="15" customHeight="1" x14ac:dyDescent="0.25">
      <c r="A162" s="51" t="s">
        <v>59</v>
      </c>
      <c r="B162" s="51"/>
      <c r="C162" s="54"/>
      <c r="D162" s="54"/>
      <c r="E162" s="54">
        <f>-C148</f>
        <v>-150000</v>
      </c>
      <c r="F162" s="77"/>
      <c r="G162" s="77"/>
      <c r="H162" s="77"/>
      <c r="I162" s="77"/>
    </row>
    <row r="163" spans="1:9" ht="15" customHeight="1" x14ac:dyDescent="0.25">
      <c r="A163" s="51" t="s">
        <v>60</v>
      </c>
      <c r="B163" s="51"/>
      <c r="C163" s="54"/>
      <c r="D163" s="54"/>
      <c r="E163" s="56">
        <f>+E161+E162</f>
        <v>100000</v>
      </c>
      <c r="F163" s="77"/>
      <c r="G163" s="77"/>
      <c r="H163" s="77"/>
      <c r="I163" s="77"/>
    </row>
    <row r="164" spans="1:9" ht="15" customHeight="1" thickBot="1" x14ac:dyDescent="0.3">
      <c r="A164" s="51" t="s">
        <v>76</v>
      </c>
      <c r="B164" s="51"/>
      <c r="C164" s="54"/>
      <c r="D164" s="54"/>
      <c r="E164" s="55">
        <f>+E163/2</f>
        <v>50000</v>
      </c>
      <c r="F164" s="77"/>
      <c r="G164" s="77"/>
      <c r="H164" s="77"/>
      <c r="I164" s="77">
        <f>+E164</f>
        <v>50000</v>
      </c>
    </row>
    <row r="165" spans="1:9" ht="15" customHeight="1" thickTop="1" x14ac:dyDescent="0.25">
      <c r="A165" s="51"/>
      <c r="B165" s="51"/>
      <c r="C165" s="54"/>
      <c r="D165" s="54"/>
      <c r="E165" s="104"/>
      <c r="F165" s="77"/>
      <c r="G165" s="77"/>
      <c r="H165" s="77"/>
      <c r="I165" s="77"/>
    </row>
    <row r="166" spans="1:9" ht="15" customHeight="1" x14ac:dyDescent="0.25">
      <c r="A166" s="70"/>
      <c r="B166" s="71"/>
      <c r="C166" s="71"/>
      <c r="D166" s="72"/>
      <c r="E166" s="72"/>
      <c r="F166" s="77"/>
      <c r="G166" s="77"/>
      <c r="H166" s="77"/>
      <c r="I166" s="77"/>
    </row>
    <row r="167" spans="1:9" ht="15" customHeight="1" x14ac:dyDescent="0.25">
      <c r="A167" s="109" t="s">
        <v>108</v>
      </c>
      <c r="B167" s="46"/>
      <c r="C167" s="47"/>
      <c r="D167" s="48"/>
      <c r="E167" s="47"/>
      <c r="F167" s="77"/>
      <c r="G167" s="77"/>
      <c r="H167" s="77"/>
      <c r="I167" s="77"/>
    </row>
    <row r="168" spans="1:9" ht="15" customHeight="1" x14ac:dyDescent="0.25">
      <c r="A168" s="53" t="s">
        <v>72</v>
      </c>
      <c r="B168" s="51"/>
      <c r="C168" s="52"/>
      <c r="D168" s="52"/>
      <c r="E168" s="54">
        <v>5400</v>
      </c>
      <c r="F168" s="77"/>
      <c r="G168" s="77"/>
      <c r="H168" s="77"/>
      <c r="I168" s="77"/>
    </row>
    <row r="169" spans="1:9" ht="15" customHeight="1" x14ac:dyDescent="0.25">
      <c r="A169" s="53" t="s">
        <v>48</v>
      </c>
      <c r="B169" s="51"/>
      <c r="C169" s="52"/>
      <c r="D169" s="54">
        <v>1500</v>
      </c>
      <c r="E169" s="54">
        <f>+D169</f>
        <v>1500</v>
      </c>
      <c r="F169" s="77"/>
      <c r="G169" s="77"/>
      <c r="H169" s="77"/>
      <c r="I169" s="77"/>
    </row>
    <row r="170" spans="1:9" ht="15" customHeight="1" x14ac:dyDescent="0.25">
      <c r="A170" s="53" t="s">
        <v>49</v>
      </c>
      <c r="B170" s="51"/>
      <c r="C170" s="54"/>
      <c r="D170" s="54"/>
      <c r="E170" s="54"/>
      <c r="F170" s="77"/>
      <c r="G170" s="77"/>
      <c r="H170" s="77"/>
      <c r="I170" s="77"/>
    </row>
    <row r="171" spans="1:9" ht="15" customHeight="1" x14ac:dyDescent="0.25">
      <c r="A171" s="53"/>
      <c r="B171" s="51" t="s">
        <v>50</v>
      </c>
      <c r="C171" s="54">
        <v>7500</v>
      </c>
      <c r="D171" s="54"/>
      <c r="E171" s="54"/>
      <c r="F171" s="77"/>
      <c r="G171" s="77"/>
      <c r="H171" s="77"/>
      <c r="I171" s="77"/>
    </row>
    <row r="172" spans="1:9" ht="15" customHeight="1" x14ac:dyDescent="0.25">
      <c r="A172" s="53"/>
      <c r="B172" s="74" t="s">
        <v>51</v>
      </c>
      <c r="C172" s="54">
        <v>2500</v>
      </c>
      <c r="D172" s="54">
        <f>-C172</f>
        <v>-2500</v>
      </c>
      <c r="E172" s="54">
        <f>+D172</f>
        <v>-2500</v>
      </c>
      <c r="F172" s="77"/>
      <c r="G172" s="77"/>
      <c r="H172" s="77"/>
      <c r="I172" s="77"/>
    </row>
    <row r="173" spans="1:9" ht="15" customHeight="1" thickBot="1" x14ac:dyDescent="0.3">
      <c r="A173" s="53" t="s">
        <v>52</v>
      </c>
      <c r="B173" s="51"/>
      <c r="C173" s="54"/>
      <c r="D173" s="55">
        <v>0</v>
      </c>
      <c r="E173" s="54"/>
      <c r="F173" s="77"/>
      <c r="G173" s="77"/>
      <c r="H173" s="77"/>
      <c r="I173" s="77"/>
    </row>
    <row r="174" spans="1:9" ht="15" customHeight="1" thickTop="1" x14ac:dyDescent="0.25">
      <c r="A174" s="53" t="s">
        <v>53</v>
      </c>
      <c r="B174" s="51"/>
      <c r="C174" s="54"/>
      <c r="D174" s="54"/>
      <c r="E174" s="56">
        <f>SUM(E168:E173)</f>
        <v>4400</v>
      </c>
      <c r="F174" s="77"/>
      <c r="G174" s="77"/>
      <c r="H174" s="77"/>
      <c r="I174" s="77"/>
    </row>
    <row r="175" spans="1:9" ht="15" customHeight="1" x14ac:dyDescent="0.25">
      <c r="A175" s="53" t="s">
        <v>54</v>
      </c>
      <c r="B175" s="51"/>
      <c r="D175" s="54" t="s">
        <v>56</v>
      </c>
      <c r="E175" s="54"/>
      <c r="F175" s="77"/>
      <c r="G175" s="77"/>
      <c r="H175" s="77"/>
      <c r="I175" s="77"/>
    </row>
    <row r="176" spans="1:9" ht="15" customHeight="1" x14ac:dyDescent="0.25">
      <c r="A176" s="53" t="s">
        <v>55</v>
      </c>
      <c r="B176" s="51"/>
      <c r="D176" s="54" t="s">
        <v>56</v>
      </c>
      <c r="E176" s="54"/>
      <c r="F176" s="77"/>
      <c r="G176" s="77"/>
      <c r="H176" s="77"/>
      <c r="I176" s="77"/>
    </row>
    <row r="177" spans="1:9" ht="15" customHeight="1" x14ac:dyDescent="0.25">
      <c r="A177" s="53" t="s">
        <v>57</v>
      </c>
      <c r="B177" s="50" t="s">
        <v>103</v>
      </c>
      <c r="C177" s="54"/>
      <c r="D177" s="57"/>
      <c r="E177" s="54"/>
      <c r="F177" s="77"/>
      <c r="G177" s="77"/>
      <c r="H177" s="77"/>
      <c r="I177" s="77"/>
    </row>
    <row r="178" spans="1:9" ht="15" customHeight="1" x14ac:dyDescent="0.25">
      <c r="A178" s="58"/>
      <c r="B178" s="51" t="s">
        <v>104</v>
      </c>
      <c r="C178" s="54"/>
      <c r="D178" s="54"/>
      <c r="E178" s="54">
        <f>-E174</f>
        <v>-4400</v>
      </c>
      <c r="F178" s="112">
        <f>-E178</f>
        <v>4400</v>
      </c>
      <c r="G178" s="77"/>
      <c r="H178" s="77"/>
      <c r="I178" s="77"/>
    </row>
    <row r="179" spans="1:9" ht="15" customHeight="1" x14ac:dyDescent="0.25">
      <c r="A179" s="59" t="s">
        <v>73</v>
      </c>
      <c r="B179" s="60"/>
      <c r="C179" s="61"/>
      <c r="D179" s="61"/>
      <c r="E179" s="62">
        <f>SUM(E174:E178)</f>
        <v>0</v>
      </c>
      <c r="F179" s="77"/>
      <c r="G179" s="77"/>
      <c r="H179" s="77"/>
      <c r="I179" s="77"/>
    </row>
    <row r="180" spans="1:9" ht="15" customHeight="1" x14ac:dyDescent="0.25">
      <c r="A180" s="51"/>
      <c r="B180" s="51"/>
      <c r="C180" s="54"/>
      <c r="D180" s="54"/>
      <c r="E180" s="54"/>
      <c r="F180" s="77"/>
      <c r="G180" s="77"/>
      <c r="H180" s="77"/>
      <c r="I180" s="77"/>
    </row>
    <row r="181" spans="1:9" ht="15" customHeight="1" x14ac:dyDescent="0.25">
      <c r="A181" s="50" t="s">
        <v>75</v>
      </c>
      <c r="B181" s="51"/>
      <c r="C181" s="54"/>
      <c r="D181" s="54"/>
      <c r="E181" s="54"/>
      <c r="F181" s="77"/>
      <c r="G181" s="77"/>
      <c r="H181" s="77"/>
      <c r="I181" s="77"/>
    </row>
    <row r="182" spans="1:9" ht="15" customHeight="1" x14ac:dyDescent="0.25">
      <c r="A182" s="63" t="s">
        <v>89</v>
      </c>
      <c r="B182" s="51"/>
      <c r="C182" s="54"/>
      <c r="D182" s="54"/>
      <c r="E182" s="54"/>
      <c r="F182" s="77"/>
      <c r="G182" s="77"/>
      <c r="H182" s="77"/>
      <c r="I182" s="77"/>
    </row>
    <row r="183" spans="1:9" ht="15" customHeight="1" x14ac:dyDescent="0.25">
      <c r="A183" s="51" t="s">
        <v>58</v>
      </c>
      <c r="B183" s="51"/>
      <c r="C183" s="54"/>
      <c r="D183" s="54"/>
      <c r="E183" s="54">
        <f>+C172</f>
        <v>2500</v>
      </c>
      <c r="F183" s="77"/>
      <c r="G183" s="77"/>
      <c r="H183" s="77"/>
      <c r="I183" s="77"/>
    </row>
    <row r="184" spans="1:9" ht="15" customHeight="1" x14ac:dyDescent="0.25">
      <c r="A184" s="51" t="s">
        <v>59</v>
      </c>
      <c r="B184" s="51"/>
      <c r="C184" s="54"/>
      <c r="D184" s="54"/>
      <c r="E184" s="54">
        <f>-C171</f>
        <v>-7500</v>
      </c>
      <c r="F184" s="77"/>
      <c r="G184" s="77"/>
      <c r="H184" s="77"/>
      <c r="I184" s="77"/>
    </row>
    <row r="185" spans="1:9" ht="15" customHeight="1" x14ac:dyDescent="0.25">
      <c r="A185" s="51" t="s">
        <v>60</v>
      </c>
      <c r="B185" s="51"/>
      <c r="C185" s="54"/>
      <c r="D185" s="54"/>
      <c r="E185" s="56">
        <f>+E183+E184</f>
        <v>-5000</v>
      </c>
      <c r="F185" s="77"/>
      <c r="G185" s="77"/>
      <c r="H185" s="77"/>
      <c r="I185" s="77"/>
    </row>
    <row r="186" spans="1:9" ht="15" customHeight="1" thickBot="1" x14ac:dyDescent="0.3">
      <c r="A186" s="51" t="s">
        <v>76</v>
      </c>
      <c r="B186" s="51"/>
      <c r="C186" s="54"/>
      <c r="D186" s="54"/>
      <c r="E186" s="64">
        <f>+E185/2</f>
        <v>-2500</v>
      </c>
      <c r="F186" s="108" t="s">
        <v>93</v>
      </c>
      <c r="G186" s="77"/>
      <c r="H186" s="77"/>
      <c r="I186" s="77"/>
    </row>
    <row r="187" spans="1:9" ht="15" customHeight="1" thickTop="1" x14ac:dyDescent="0.25">
      <c r="A187" s="51"/>
      <c r="B187" s="51"/>
      <c r="C187" s="54"/>
      <c r="D187" s="54"/>
      <c r="E187" s="104"/>
      <c r="F187" s="77"/>
      <c r="G187" s="77"/>
      <c r="H187" s="77"/>
      <c r="I187" s="77"/>
    </row>
    <row r="188" spans="1:9" ht="15" customHeight="1" x14ac:dyDescent="0.25">
      <c r="A188" s="51"/>
      <c r="B188" s="51"/>
      <c r="C188" s="54"/>
      <c r="D188" s="54"/>
      <c r="E188" s="104"/>
      <c r="F188" s="77"/>
      <c r="G188" s="77"/>
      <c r="H188" s="77"/>
      <c r="I188" s="77"/>
    </row>
    <row r="189" spans="1:9" ht="15" customHeight="1" x14ac:dyDescent="0.25">
      <c r="A189" s="109" t="s">
        <v>105</v>
      </c>
      <c r="B189" s="46"/>
      <c r="C189" s="47"/>
      <c r="D189" s="48"/>
      <c r="E189" s="47"/>
      <c r="F189" s="77"/>
      <c r="G189" s="77"/>
      <c r="H189" s="77"/>
      <c r="I189" s="77"/>
    </row>
    <row r="190" spans="1:9" ht="15" customHeight="1" x14ac:dyDescent="0.25">
      <c r="A190" s="116" t="s">
        <v>106</v>
      </c>
      <c r="B190" s="50"/>
      <c r="C190" s="51"/>
      <c r="D190" s="52"/>
      <c r="E190" s="51"/>
      <c r="F190" s="77"/>
      <c r="G190" s="77"/>
      <c r="H190" s="77"/>
      <c r="I190" s="77"/>
    </row>
    <row r="191" spans="1:9" ht="15" customHeight="1" x14ac:dyDescent="0.25">
      <c r="A191" s="53" t="s">
        <v>72</v>
      </c>
      <c r="B191" s="51"/>
      <c r="C191" s="52"/>
      <c r="D191" s="52"/>
      <c r="E191" s="54">
        <v>0</v>
      </c>
      <c r="F191" s="77"/>
      <c r="G191" s="77"/>
      <c r="H191" s="77"/>
      <c r="I191" s="77"/>
    </row>
    <row r="192" spans="1:9" ht="15" customHeight="1" x14ac:dyDescent="0.25">
      <c r="A192" s="53" t="s">
        <v>48</v>
      </c>
      <c r="B192" s="51"/>
      <c r="C192" s="67"/>
      <c r="D192" s="54">
        <v>55000</v>
      </c>
      <c r="E192" s="54">
        <f>+D192</f>
        <v>55000</v>
      </c>
      <c r="F192" s="77"/>
      <c r="G192" s="77"/>
      <c r="H192" s="77"/>
      <c r="I192" s="77"/>
    </row>
    <row r="193" spans="1:9" ht="15" customHeight="1" x14ac:dyDescent="0.25">
      <c r="A193" s="53" t="s">
        <v>49</v>
      </c>
      <c r="B193" s="51"/>
      <c r="C193" s="54"/>
      <c r="D193" s="54"/>
      <c r="E193" s="54"/>
      <c r="F193" s="77"/>
      <c r="G193" s="77"/>
      <c r="H193" s="77"/>
      <c r="I193" s="77"/>
    </row>
    <row r="194" spans="1:9" ht="15" customHeight="1" x14ac:dyDescent="0.25">
      <c r="A194" s="53"/>
      <c r="B194" s="51" t="s">
        <v>50</v>
      </c>
      <c r="C194" s="54"/>
      <c r="D194" s="65"/>
      <c r="E194" s="54"/>
      <c r="F194" s="77"/>
      <c r="G194" s="77"/>
      <c r="H194" s="77"/>
      <c r="I194" s="77"/>
    </row>
    <row r="195" spans="1:9" ht="15" customHeight="1" x14ac:dyDescent="0.25">
      <c r="A195" s="53"/>
      <c r="B195" s="51" t="s">
        <v>51</v>
      </c>
      <c r="C195" s="54"/>
      <c r="D195" s="43"/>
      <c r="E195" s="54"/>
      <c r="F195" s="77"/>
      <c r="G195" s="77"/>
      <c r="H195" s="77"/>
      <c r="I195" s="77"/>
    </row>
    <row r="196" spans="1:9" ht="15" customHeight="1" thickBot="1" x14ac:dyDescent="0.3">
      <c r="A196" s="53" t="s">
        <v>52</v>
      </c>
      <c r="B196" s="51"/>
      <c r="C196" s="54"/>
      <c r="D196" s="55">
        <f>SUM(D192:D195)</f>
        <v>55000</v>
      </c>
      <c r="E196" s="54"/>
      <c r="F196" s="77"/>
      <c r="G196" s="77"/>
      <c r="H196" s="77"/>
      <c r="I196" s="77"/>
    </row>
    <row r="197" spans="1:9" ht="15" customHeight="1" thickTop="1" x14ac:dyDescent="0.25">
      <c r="A197" s="53" t="s">
        <v>53</v>
      </c>
      <c r="B197" s="51"/>
      <c r="C197" s="54"/>
      <c r="D197" s="54"/>
      <c r="E197" s="56">
        <f>SUM(E191:E196)</f>
        <v>55000</v>
      </c>
      <c r="F197" s="77"/>
      <c r="G197" s="77"/>
      <c r="H197" s="77"/>
      <c r="I197" s="77"/>
    </row>
    <row r="198" spans="1:9" ht="15" customHeight="1" x14ac:dyDescent="0.25">
      <c r="A198" s="53" t="s">
        <v>54</v>
      </c>
      <c r="B198" s="51"/>
      <c r="C198" s="68"/>
      <c r="D198" s="54" t="s">
        <v>56</v>
      </c>
      <c r="E198" s="54"/>
      <c r="F198" s="77"/>
      <c r="G198" s="77"/>
      <c r="H198" s="77"/>
      <c r="I198" s="77"/>
    </row>
    <row r="199" spans="1:9" ht="15" customHeight="1" x14ac:dyDescent="0.25">
      <c r="A199" s="53" t="s">
        <v>55</v>
      </c>
      <c r="B199" s="51"/>
      <c r="C199" s="68"/>
      <c r="D199" s="54" t="s">
        <v>56</v>
      </c>
      <c r="E199" s="54"/>
      <c r="F199" s="77"/>
      <c r="G199" s="77"/>
      <c r="H199" s="77"/>
      <c r="I199" s="77"/>
    </row>
    <row r="200" spans="1:9" ht="15" customHeight="1" x14ac:dyDescent="0.25">
      <c r="A200" s="53" t="s">
        <v>57</v>
      </c>
      <c r="B200" s="50" t="s">
        <v>103</v>
      </c>
      <c r="C200" s="54"/>
      <c r="D200" s="57"/>
      <c r="E200" s="54"/>
      <c r="F200" s="77"/>
      <c r="G200" s="77"/>
      <c r="H200" s="77"/>
      <c r="I200" s="77"/>
    </row>
    <row r="201" spans="1:9" ht="15" customHeight="1" x14ac:dyDescent="0.25">
      <c r="A201" s="58"/>
      <c r="B201" s="51" t="s">
        <v>104</v>
      </c>
      <c r="C201" s="54"/>
      <c r="D201" s="54"/>
      <c r="E201" s="54">
        <f>-E197*0.75</f>
        <v>-41250</v>
      </c>
      <c r="F201" s="112">
        <f>-E201</f>
        <v>41250</v>
      </c>
      <c r="G201" s="77"/>
      <c r="H201" s="77"/>
      <c r="I201" s="77"/>
    </row>
    <row r="202" spans="1:9" ht="15" customHeight="1" x14ac:dyDescent="0.25">
      <c r="A202" s="59" t="s">
        <v>73</v>
      </c>
      <c r="B202" s="60"/>
      <c r="C202" s="61"/>
      <c r="D202" s="61"/>
      <c r="E202" s="62">
        <f>SUM(E197:E201)</f>
        <v>13750</v>
      </c>
      <c r="F202" s="77"/>
      <c r="G202" s="77"/>
      <c r="H202" s="77"/>
      <c r="I202" s="77"/>
    </row>
    <row r="203" spans="1:9" ht="15" customHeight="1" x14ac:dyDescent="0.25">
      <c r="A203" s="43"/>
      <c r="B203" s="43"/>
      <c r="C203" s="65"/>
      <c r="D203" s="65"/>
      <c r="E203" s="65"/>
      <c r="F203" s="77"/>
      <c r="G203" s="77"/>
      <c r="H203" s="77"/>
      <c r="I203" s="77"/>
    </row>
    <row r="204" spans="1:9" ht="15" customHeight="1" x14ac:dyDescent="0.25">
      <c r="A204" s="51"/>
      <c r="B204" s="51"/>
      <c r="C204" s="54"/>
      <c r="D204" s="54"/>
      <c r="E204" s="54"/>
      <c r="F204" s="77"/>
      <c r="G204" s="77"/>
      <c r="H204" s="77"/>
      <c r="I204" s="77"/>
    </row>
    <row r="205" spans="1:9" ht="15" customHeight="1" x14ac:dyDescent="0.25">
      <c r="A205" s="43"/>
      <c r="B205" s="43"/>
      <c r="C205" s="43"/>
      <c r="D205" s="43"/>
      <c r="E205" s="45" t="s">
        <v>69</v>
      </c>
      <c r="F205" s="98">
        <f>SUM(F21:F204)</f>
        <v>373590</v>
      </c>
      <c r="G205" s="96">
        <f>SUM(G21:G204)</f>
        <v>73000</v>
      </c>
      <c r="H205" s="97">
        <f>SUM(H21:H204)</f>
        <v>55000</v>
      </c>
      <c r="I205" s="99">
        <f>SUM(I21:I204)</f>
        <v>50750</v>
      </c>
    </row>
    <row r="206" spans="1:9" ht="15" customHeight="1" x14ac:dyDescent="0.25">
      <c r="A206" s="51"/>
      <c r="B206" s="51"/>
      <c r="C206" s="51"/>
      <c r="D206" s="51"/>
      <c r="E206" s="51"/>
      <c r="F206" s="78"/>
      <c r="G206" s="79"/>
      <c r="H206" s="78"/>
      <c r="I206" s="78"/>
    </row>
    <row r="207" spans="1:9" ht="15" customHeight="1" x14ac:dyDescent="0.25">
      <c r="A207" s="51"/>
      <c r="B207" s="51"/>
      <c r="C207" s="51"/>
      <c r="D207" s="51"/>
      <c r="E207" s="51"/>
      <c r="F207" s="78"/>
      <c r="G207" s="79"/>
      <c r="H207" s="78"/>
      <c r="I207" s="78"/>
    </row>
    <row r="208" spans="1:9" ht="15" customHeight="1" x14ac:dyDescent="0.25">
      <c r="A208" s="51"/>
      <c r="B208" s="51"/>
      <c r="C208" s="51"/>
      <c r="D208" s="51"/>
      <c r="E208" s="51"/>
      <c r="F208" s="78"/>
      <c r="G208" s="79"/>
      <c r="H208" s="78"/>
      <c r="I208" s="78"/>
    </row>
    <row r="209" spans="1:9" ht="15" customHeight="1" x14ac:dyDescent="0.25">
      <c r="A209" s="51"/>
      <c r="B209" s="51"/>
      <c r="C209" s="51"/>
      <c r="D209" s="51"/>
      <c r="E209" s="51"/>
      <c r="F209" s="78"/>
      <c r="G209" s="79"/>
      <c r="H209" s="78"/>
      <c r="I209" s="78"/>
    </row>
    <row r="210" spans="1:9" ht="15" customHeight="1" x14ac:dyDescent="0.25">
      <c r="A210" s="51"/>
      <c r="B210" s="51"/>
      <c r="C210" s="51"/>
      <c r="D210" s="51"/>
      <c r="E210" s="51"/>
      <c r="F210" s="78"/>
      <c r="G210" s="79"/>
      <c r="H210" s="78"/>
      <c r="I210" s="78"/>
    </row>
    <row r="211" spans="1:9" ht="15" customHeight="1" x14ac:dyDescent="0.25">
      <c r="A211" s="51"/>
      <c r="B211" s="51"/>
      <c r="C211" s="51"/>
      <c r="D211" s="51"/>
      <c r="E211" s="51"/>
      <c r="F211" s="78"/>
      <c r="G211" s="79"/>
      <c r="H211" s="78"/>
      <c r="I211" s="78"/>
    </row>
    <row r="212" spans="1:9" ht="15" customHeight="1" x14ac:dyDescent="0.25">
      <c r="A212" s="51"/>
      <c r="B212" s="51"/>
      <c r="C212" s="51"/>
      <c r="D212" s="51"/>
      <c r="E212" s="51"/>
      <c r="F212" s="78"/>
      <c r="G212" s="79"/>
      <c r="H212" s="78"/>
      <c r="I212" s="78"/>
    </row>
    <row r="213" spans="1:9" ht="15" customHeight="1" x14ac:dyDescent="0.25">
      <c r="A213" s="51"/>
      <c r="B213" s="51"/>
      <c r="C213" s="51"/>
      <c r="D213" s="51"/>
      <c r="E213" s="51"/>
      <c r="F213" s="78"/>
      <c r="G213" s="79"/>
      <c r="H213" s="78"/>
      <c r="I213" s="78"/>
    </row>
    <row r="214" spans="1:9" ht="15" customHeight="1" x14ac:dyDescent="0.25">
      <c r="A214" s="51"/>
      <c r="B214" s="51"/>
      <c r="C214" s="51"/>
      <c r="D214" s="51"/>
      <c r="E214" s="51"/>
      <c r="F214" s="78"/>
      <c r="G214" s="79"/>
      <c r="H214" s="78"/>
      <c r="I214" s="78"/>
    </row>
    <row r="215" spans="1:9" ht="15" customHeight="1" x14ac:dyDescent="0.25">
      <c r="A215" s="51"/>
      <c r="B215" s="51"/>
      <c r="C215" s="51"/>
      <c r="D215" s="51"/>
      <c r="E215" s="51"/>
      <c r="F215" s="78"/>
      <c r="G215" s="79"/>
      <c r="H215" s="78"/>
      <c r="I215" s="78"/>
    </row>
    <row r="216" spans="1:9" ht="15" customHeight="1" x14ac:dyDescent="0.25">
      <c r="A216" s="51"/>
      <c r="B216" s="51"/>
      <c r="C216" s="51"/>
      <c r="D216" s="51"/>
      <c r="E216" s="51"/>
      <c r="F216" s="78"/>
      <c r="G216" s="79"/>
      <c r="H216" s="78"/>
      <c r="I216" s="78"/>
    </row>
    <row r="217" spans="1:9" ht="15" customHeight="1" x14ac:dyDescent="0.25">
      <c r="A217" s="51"/>
      <c r="B217" s="51"/>
      <c r="C217" s="51"/>
      <c r="D217" s="51"/>
      <c r="E217" s="51"/>
      <c r="F217" s="78"/>
      <c r="G217" s="79"/>
      <c r="H217" s="78"/>
      <c r="I217" s="78"/>
    </row>
    <row r="218" spans="1:9" ht="15" customHeight="1" x14ac:dyDescent="0.25">
      <c r="A218" s="51"/>
      <c r="B218" s="51"/>
      <c r="C218" s="51"/>
      <c r="D218" s="51"/>
      <c r="E218" s="51"/>
      <c r="F218" s="78"/>
      <c r="G218" s="79"/>
      <c r="H218" s="78"/>
      <c r="I218" s="78"/>
    </row>
    <row r="219" spans="1:9" ht="15" customHeight="1" x14ac:dyDescent="0.25">
      <c r="A219" s="51"/>
      <c r="B219" s="51"/>
      <c r="C219" s="51"/>
      <c r="D219" s="51"/>
      <c r="E219" s="51"/>
      <c r="F219" s="78"/>
      <c r="G219" s="79"/>
      <c r="H219" s="78"/>
      <c r="I219" s="78"/>
    </row>
    <row r="220" spans="1:9" ht="15" customHeight="1" x14ac:dyDescent="0.25">
      <c r="A220" s="51"/>
      <c r="B220" s="51"/>
      <c r="C220" s="51"/>
      <c r="D220" s="51"/>
      <c r="E220" s="51"/>
      <c r="F220" s="78"/>
      <c r="G220" s="79"/>
      <c r="H220" s="78"/>
      <c r="I220" s="78"/>
    </row>
    <row r="221" spans="1:9" ht="15" customHeight="1" x14ac:dyDescent="0.25">
      <c r="A221" s="51"/>
      <c r="B221" s="51"/>
      <c r="C221" s="51"/>
      <c r="D221" s="51"/>
      <c r="E221" s="51"/>
      <c r="F221" s="78"/>
      <c r="G221" s="79"/>
      <c r="H221" s="78"/>
      <c r="I221" s="78"/>
    </row>
    <row r="222" spans="1:9" ht="15" customHeight="1" x14ac:dyDescent="0.25">
      <c r="A222" s="51"/>
      <c r="B222" s="51"/>
      <c r="C222" s="51"/>
      <c r="D222" s="51"/>
      <c r="E222" s="51"/>
      <c r="F222" s="78"/>
      <c r="G222" s="79"/>
      <c r="H222" s="78"/>
      <c r="I222" s="78"/>
    </row>
    <row r="223" spans="1:9" ht="15" customHeight="1" x14ac:dyDescent="0.25">
      <c r="A223" s="51"/>
      <c r="B223" s="51"/>
      <c r="C223" s="51"/>
      <c r="D223" s="51"/>
      <c r="E223" s="51"/>
      <c r="F223" s="78"/>
      <c r="G223" s="79"/>
      <c r="H223" s="78"/>
      <c r="I223" s="78"/>
    </row>
    <row r="224" spans="1:9" ht="15" customHeight="1" x14ac:dyDescent="0.25">
      <c r="A224" s="51"/>
      <c r="B224" s="51"/>
      <c r="C224" s="51"/>
      <c r="D224" s="51"/>
      <c r="E224" s="51"/>
      <c r="F224" s="78"/>
      <c r="G224" s="79"/>
      <c r="H224" s="78"/>
      <c r="I224" s="78"/>
    </row>
    <row r="225" spans="1:9" ht="15" customHeight="1" x14ac:dyDescent="0.25">
      <c r="A225" s="51"/>
      <c r="B225" s="51"/>
      <c r="C225" s="51"/>
      <c r="D225" s="51"/>
      <c r="E225" s="51"/>
      <c r="F225" s="78"/>
      <c r="G225" s="79"/>
      <c r="H225" s="78"/>
      <c r="I225" s="78"/>
    </row>
    <row r="226" spans="1:9" ht="15" customHeight="1" x14ac:dyDescent="0.25">
      <c r="A226" s="51"/>
      <c r="B226" s="51"/>
      <c r="C226" s="51"/>
      <c r="D226" s="51"/>
      <c r="E226" s="51"/>
      <c r="F226" s="78"/>
      <c r="G226" s="79"/>
      <c r="H226" s="78"/>
      <c r="I226" s="78"/>
    </row>
    <row r="227" spans="1:9" ht="15" customHeight="1" x14ac:dyDescent="0.25">
      <c r="A227" s="51"/>
      <c r="B227" s="51"/>
      <c r="C227" s="51"/>
      <c r="D227" s="51"/>
      <c r="E227" s="51"/>
      <c r="F227" s="78"/>
      <c r="G227" s="79"/>
      <c r="H227" s="78"/>
      <c r="I227" s="78"/>
    </row>
    <row r="228" spans="1:9" ht="15" customHeight="1" x14ac:dyDescent="0.25">
      <c r="A228" s="51"/>
      <c r="B228" s="51"/>
      <c r="C228" s="51"/>
      <c r="D228" s="51"/>
      <c r="E228" s="51"/>
      <c r="F228" s="78"/>
      <c r="G228" s="79"/>
      <c r="H228" s="78"/>
      <c r="I228" s="78"/>
    </row>
    <row r="229" spans="1:9" ht="15" customHeight="1" x14ac:dyDescent="0.25">
      <c r="A229" s="51"/>
      <c r="B229" s="51"/>
      <c r="C229" s="51"/>
      <c r="D229" s="51"/>
      <c r="E229" s="51"/>
      <c r="F229" s="78"/>
      <c r="G229" s="79"/>
      <c r="H229" s="78"/>
      <c r="I229" s="78"/>
    </row>
    <row r="230" spans="1:9" ht="15" customHeight="1" x14ac:dyDescent="0.25">
      <c r="A230" s="51"/>
      <c r="B230" s="51"/>
      <c r="C230" s="51"/>
      <c r="D230" s="51"/>
      <c r="E230" s="51"/>
      <c r="F230" s="78"/>
      <c r="G230" s="79"/>
      <c r="H230" s="78"/>
      <c r="I230" s="78"/>
    </row>
    <row r="231" spans="1:9" ht="15" customHeight="1" x14ac:dyDescent="0.25">
      <c r="A231" s="51"/>
      <c r="B231" s="51"/>
      <c r="C231" s="51"/>
      <c r="D231" s="51"/>
      <c r="E231" s="51"/>
      <c r="F231" s="78"/>
      <c r="G231" s="79"/>
      <c r="H231" s="78"/>
      <c r="I231" s="78"/>
    </row>
    <row r="232" spans="1:9" ht="15" customHeight="1" x14ac:dyDescent="0.25">
      <c r="A232" s="51"/>
      <c r="B232" s="51"/>
      <c r="C232" s="51"/>
      <c r="D232" s="51"/>
      <c r="E232" s="51"/>
      <c r="F232" s="78"/>
      <c r="G232" s="79"/>
      <c r="H232" s="78"/>
      <c r="I232" s="78"/>
    </row>
    <row r="233" spans="1:9" ht="15" customHeight="1" x14ac:dyDescent="0.25">
      <c r="A233" s="51"/>
      <c r="B233" s="51"/>
      <c r="C233" s="51"/>
      <c r="D233" s="51"/>
      <c r="E233" s="51"/>
      <c r="F233" s="78"/>
      <c r="G233" s="79"/>
      <c r="H233" s="78"/>
      <c r="I233" s="78"/>
    </row>
    <row r="234" spans="1:9" ht="15" customHeight="1" x14ac:dyDescent="0.25">
      <c r="A234" s="51"/>
      <c r="B234" s="51"/>
      <c r="C234" s="51"/>
      <c r="D234" s="51"/>
      <c r="E234" s="51"/>
      <c r="F234" s="78"/>
      <c r="G234" s="79"/>
      <c r="H234" s="78"/>
      <c r="I234" s="78"/>
    </row>
    <row r="235" spans="1:9" ht="15" customHeight="1" x14ac:dyDescent="0.25">
      <c r="A235" s="51"/>
      <c r="B235" s="51"/>
      <c r="C235" s="51"/>
      <c r="D235" s="51"/>
      <c r="E235" s="51"/>
      <c r="F235" s="78"/>
      <c r="G235" s="79"/>
      <c r="H235" s="78"/>
      <c r="I235" s="78"/>
    </row>
    <row r="236" spans="1:9" ht="15" customHeight="1" x14ac:dyDescent="0.25">
      <c r="A236" s="51"/>
      <c r="B236" s="51"/>
      <c r="C236" s="51"/>
      <c r="D236" s="51"/>
      <c r="E236" s="51"/>
      <c r="F236" s="78"/>
      <c r="G236" s="79"/>
      <c r="H236" s="78"/>
      <c r="I236" s="78"/>
    </row>
    <row r="237" spans="1:9" ht="15" customHeight="1" x14ac:dyDescent="0.25">
      <c r="A237" s="51"/>
      <c r="B237" s="51"/>
      <c r="C237" s="51"/>
      <c r="D237" s="51"/>
      <c r="E237" s="51"/>
      <c r="F237" s="78"/>
      <c r="G237" s="79"/>
      <c r="H237" s="78"/>
      <c r="I237" s="78"/>
    </row>
    <row r="238" spans="1:9" ht="15" customHeight="1" x14ac:dyDescent="0.25">
      <c r="A238" s="51"/>
      <c r="B238" s="51"/>
      <c r="C238" s="51"/>
      <c r="D238" s="51"/>
      <c r="E238" s="51"/>
      <c r="F238" s="78"/>
      <c r="G238" s="79"/>
      <c r="H238" s="78"/>
      <c r="I238" s="78"/>
    </row>
    <row r="239" spans="1:9" ht="15" customHeight="1" x14ac:dyDescent="0.25">
      <c r="A239" s="51"/>
      <c r="B239" s="51"/>
      <c r="C239" s="51"/>
      <c r="D239" s="51"/>
      <c r="E239" s="51"/>
      <c r="F239" s="78"/>
      <c r="G239" s="79"/>
      <c r="H239" s="78"/>
      <c r="I239" s="78"/>
    </row>
    <row r="240" spans="1:9" ht="15" customHeight="1" x14ac:dyDescent="0.25">
      <c r="A240" s="51"/>
      <c r="B240" s="51"/>
      <c r="C240" s="51"/>
      <c r="D240" s="51"/>
      <c r="E240" s="51"/>
      <c r="F240" s="78"/>
      <c r="G240" s="79"/>
      <c r="H240" s="78"/>
      <c r="I240" s="78"/>
    </row>
    <row r="241" spans="1:9" ht="15" customHeight="1" x14ac:dyDescent="0.25">
      <c r="A241" s="51"/>
      <c r="B241" s="51"/>
      <c r="C241" s="51"/>
      <c r="D241" s="51"/>
      <c r="E241" s="51"/>
      <c r="F241" s="78"/>
      <c r="G241" s="79"/>
      <c r="H241" s="78"/>
      <c r="I241" s="78"/>
    </row>
  </sheetData>
  <pageMargins left="0.98425196850393704" right="0.98425196850393704" top="0.98425196850393704" bottom="0.98425196850393704" header="0.51181102362204722" footer="0.51181102362204722"/>
  <pageSetup scale="76" fitToHeight="0" orientation="portrait" r:id="rId1"/>
  <headerFooter alignWithMargins="0"/>
  <rowBreaks count="4" manualBreakCount="4">
    <brk id="58" max="8" man="1"/>
    <brk id="104" max="8" man="1"/>
    <brk id="143" max="8" man="1"/>
    <brk id="187" max="8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39239-ED87-419A-81B8-55CB6A38790C}">
  <sheetPr>
    <tabColor theme="0" tint="-0.499984740745262"/>
    <pageSetUpPr fitToPage="1"/>
  </sheetPr>
  <dimension ref="A2:E7"/>
  <sheetViews>
    <sheetView zoomScale="145" zoomScaleNormal="145" workbookViewId="0"/>
  </sheetViews>
  <sheetFormatPr baseColWidth="10" defaultRowHeight="15" customHeight="1" x14ac:dyDescent="0.25"/>
  <cols>
    <col min="1" max="1" width="18.77734375" style="21" bestFit="1" customWidth="1"/>
    <col min="2" max="2" width="9.88671875" style="40" customWidth="1"/>
    <col min="3" max="3" width="9.88671875" style="76" customWidth="1"/>
    <col min="4" max="5" width="9.88671875" style="40" customWidth="1"/>
    <col min="6" max="16384" width="11.5546875" style="21"/>
  </cols>
  <sheetData>
    <row r="2" spans="1:5" ht="30" customHeight="1" x14ac:dyDescent="0.25">
      <c r="A2" s="43"/>
      <c r="B2" s="114" t="s">
        <v>67</v>
      </c>
      <c r="C2" s="114" t="s">
        <v>47</v>
      </c>
      <c r="D2" s="114" t="s">
        <v>74</v>
      </c>
      <c r="E2" s="114" t="s">
        <v>68</v>
      </c>
    </row>
    <row r="3" spans="1:5" ht="15" customHeight="1" x14ac:dyDescent="0.25">
      <c r="A3" s="110" t="s">
        <v>95</v>
      </c>
      <c r="B3" s="115"/>
      <c r="C3" s="115"/>
      <c r="D3" s="115"/>
      <c r="E3" s="115"/>
    </row>
    <row r="4" spans="1:5" ht="15" customHeight="1" x14ac:dyDescent="0.25">
      <c r="A4" s="111" t="s">
        <v>62</v>
      </c>
      <c r="B4" s="115"/>
      <c r="C4" s="115"/>
      <c r="D4" s="115"/>
      <c r="E4" s="115"/>
    </row>
    <row r="5" spans="1:5" ht="15" customHeight="1" x14ac:dyDescent="0.25">
      <c r="A5" s="111" t="s">
        <v>96</v>
      </c>
      <c r="B5" s="115"/>
      <c r="C5" s="115"/>
      <c r="D5" s="115"/>
      <c r="E5" s="115"/>
    </row>
    <row r="6" spans="1:5" ht="15" customHeight="1" x14ac:dyDescent="0.25">
      <c r="A6" s="111" t="s">
        <v>89</v>
      </c>
      <c r="B6" s="115"/>
      <c r="C6" s="115"/>
      <c r="D6" s="115"/>
      <c r="E6" s="115"/>
    </row>
    <row r="7" spans="1:5" ht="15" customHeight="1" x14ac:dyDescent="0.25">
      <c r="A7" s="111" t="s">
        <v>97</v>
      </c>
      <c r="B7" s="115"/>
      <c r="C7" s="115"/>
      <c r="D7" s="115"/>
      <c r="E7" s="115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176E5-DB7E-4F3C-BC0C-41F10E710C40}">
  <sheetPr>
    <tabColor theme="0" tint="-0.499984740745262"/>
    <pageSetUpPr fitToPage="1"/>
  </sheetPr>
  <dimension ref="A2:E7"/>
  <sheetViews>
    <sheetView zoomScale="145" zoomScaleNormal="145" workbookViewId="0"/>
  </sheetViews>
  <sheetFormatPr baseColWidth="10" defaultRowHeight="15" customHeight="1" x14ac:dyDescent="0.25"/>
  <cols>
    <col min="1" max="1" width="18.77734375" style="21" bestFit="1" customWidth="1"/>
    <col min="2" max="2" width="9.88671875" style="40" customWidth="1"/>
    <col min="3" max="3" width="9.88671875" style="76" customWidth="1"/>
    <col min="4" max="5" width="9.88671875" style="40" customWidth="1"/>
    <col min="6" max="16384" width="11.5546875" style="21"/>
  </cols>
  <sheetData>
    <row r="2" spans="1:5" ht="30" customHeight="1" x14ac:dyDescent="0.25">
      <c r="A2" s="43"/>
      <c r="B2" s="44" t="s">
        <v>67</v>
      </c>
      <c r="C2" s="44" t="s">
        <v>47</v>
      </c>
      <c r="D2" s="44" t="s">
        <v>74</v>
      </c>
      <c r="E2" s="44" t="s">
        <v>68</v>
      </c>
    </row>
    <row r="3" spans="1:5" ht="15" customHeight="1" x14ac:dyDescent="0.25">
      <c r="A3" s="110" t="s">
        <v>98</v>
      </c>
      <c r="B3" s="115"/>
      <c r="C3" s="115"/>
      <c r="D3" s="115"/>
      <c r="E3" s="115"/>
    </row>
    <row r="4" spans="1:5" ht="15" customHeight="1" x14ac:dyDescent="0.25">
      <c r="A4" s="110" t="s">
        <v>99</v>
      </c>
      <c r="B4" s="115"/>
      <c r="C4" s="115"/>
      <c r="D4" s="115"/>
      <c r="E4" s="115"/>
    </row>
    <row r="5" spans="1:5" ht="15" customHeight="1" x14ac:dyDescent="0.25">
      <c r="A5" s="110" t="s">
        <v>100</v>
      </c>
      <c r="B5" s="115"/>
      <c r="C5" s="115"/>
      <c r="D5" s="115"/>
      <c r="E5" s="115"/>
    </row>
    <row r="6" spans="1:5" ht="15" customHeight="1" x14ac:dyDescent="0.25">
      <c r="A6" s="111" t="s">
        <v>101</v>
      </c>
      <c r="B6" s="115"/>
      <c r="C6" s="115"/>
      <c r="D6" s="115"/>
      <c r="E6" s="115"/>
    </row>
    <row r="7" spans="1:5" ht="15" customHeight="1" x14ac:dyDescent="0.25">
      <c r="A7" s="111" t="s">
        <v>102</v>
      </c>
      <c r="B7" s="115"/>
      <c r="C7" s="115"/>
      <c r="D7" s="115"/>
      <c r="E7" s="115"/>
    </row>
  </sheetData>
  <pageMargins left="0.98425196850393704" right="0.98425196850393704" top="0.98425196850393704" bottom="0.98425196850393704" header="0.51181102362204722" footer="0.51181102362204722"/>
  <pageSetup scale="75" fitToHeight="0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workbookViewId="0"/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117" t="s">
        <v>23</v>
      </c>
      <c r="B36" s="117"/>
      <c r="C36" s="117"/>
      <c r="D36" s="117"/>
      <c r="E36" s="117"/>
      <c r="F36" s="2"/>
    </row>
    <row r="37" spans="1:6" ht="15.75" x14ac:dyDescent="0.25">
      <c r="A37" s="117"/>
      <c r="B37" s="117"/>
      <c r="C37" s="117"/>
      <c r="D37" s="117"/>
      <c r="E37" s="117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E135901A0B594AA1B1CD7CD0BBC823" ma:contentTypeVersion="14" ma:contentTypeDescription="Crée un document." ma:contentTypeScope="" ma:versionID="6ebb50cb9208cbe8a7850f36b952d5ae">
  <xsd:schema xmlns:xsd="http://www.w3.org/2001/XMLSchema" xmlns:xs="http://www.w3.org/2001/XMLSchema" xmlns:p="http://schemas.microsoft.com/office/2006/metadata/properties" xmlns:ns3="fb6b5eda-5c64-413a-b0f8-523ccac12f5c" xmlns:ns4="a741cbf7-6fd3-431e-a913-08346dcfe6cb" targetNamespace="http://schemas.microsoft.com/office/2006/metadata/properties" ma:root="true" ma:fieldsID="34654ff2e2e90009dc918346c88ec5ff" ns3:_="" ns4:_="">
    <xsd:import namespace="fb6b5eda-5c64-413a-b0f8-523ccac12f5c"/>
    <xsd:import namespace="a741cbf7-6fd3-431e-a913-08346dcfe6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b5eda-5c64-413a-b0f8-523ccac12f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1cbf7-6fd3-431e-a913-08346dcfe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FDEF4-4C61-46F0-8763-8C6B0BB7E46A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fb6b5eda-5c64-413a-b0f8-523ccac12f5c"/>
    <ds:schemaRef ds:uri="http://purl.org/dc/elements/1.1/"/>
    <ds:schemaRef ds:uri="http://schemas.microsoft.com/office/2006/metadata/properties"/>
    <ds:schemaRef ds:uri="http://schemas.microsoft.com/office/infopath/2007/PartnerControls"/>
    <ds:schemaRef ds:uri="a741cbf7-6fd3-431e-a913-08346dcfe6cb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7272B2-8906-4EE4-9605-3ECE6E56DB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6b5eda-5c64-413a-b0f8-523ccac12f5c"/>
    <ds:schemaRef ds:uri="a741cbf7-6fd3-431e-a913-08346dcfe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087EF2-D259-4A07-99DD-E39F0C63BB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Solution</vt:lpstr>
      <vt:lpstr>En classe (p.1)</vt:lpstr>
      <vt:lpstr>En classe (p.2)</vt:lpstr>
      <vt:lpstr>Solution-H2019</vt:lpstr>
      <vt:lpstr>'En classe (p.1)'!Zone_d_impression</vt:lpstr>
      <vt:lpstr>'En classe (p.2)'!Zone_d_impression</vt:lpstr>
      <vt:lpstr>Solution!Zone_d_impression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2025-01-29T12:40:12Z</cp:lastPrinted>
  <dcterms:created xsi:type="dcterms:W3CDTF">2005-07-05T19:14:21Z</dcterms:created>
  <dcterms:modified xsi:type="dcterms:W3CDTF">2026-01-28T17:15:35Z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0x010100F1E135901A0B594AA1B1CD7CD0BBC823</vt:lpwstr>
  </property>
</Properties>
</file>