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qtrsspt-my.sharepoint.com/personal/nicolas_boivin_uqtr_ca/Documents/Portail des fiscalistes/Le pédagogique/CTB1020/ProblemesEnClasse/"/>
    </mc:Choice>
  </mc:AlternateContent>
  <xr:revisionPtr revIDLastSave="145" documentId="8_{6E4CFEA1-BE27-41B5-B3CF-37BAFAB895A6}" xr6:coauthVersionLast="47" xr6:coauthVersionMax="47" xr10:uidLastSave="{C335B59B-F191-4EC6-9A57-BFA2109234A4}"/>
  <bookViews>
    <workbookView xWindow="-120" yWindow="-120" windowWidth="38640" windowHeight="21120" xr2:uid="{00000000-000D-0000-FFFF-FFFF00000000}"/>
  </bookViews>
  <sheets>
    <sheet name="Solution complète" sheetId="3" r:id="rId1"/>
    <sheet name="Solution partielle" sheetId="4" r:id="rId2"/>
    <sheet name="Solution-H2019" sheetId="2" state="hidden" r:id="rId3"/>
  </sheets>
  <definedNames>
    <definedName name="_xlnm.Print_Area" localSheetId="0">#N/A</definedName>
    <definedName name="_xlnm.Print_Area" localSheetId="1">#N/A</definedName>
    <definedName name="_xlnm.Print_Area" localSheetId="2">#N/A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3" l="1"/>
  <c r="E52" i="3"/>
  <c r="F51" i="4"/>
  <c r="E52" i="4"/>
  <c r="E53" i="4"/>
  <c r="E40" i="4"/>
  <c r="F34" i="4"/>
  <c r="D34" i="4"/>
  <c r="F29" i="4"/>
  <c r="E7" i="4"/>
  <c r="E14" i="4"/>
  <c r="E15" i="4"/>
  <c r="F19" i="4"/>
  <c r="F23" i="4"/>
  <c r="E7" i="3"/>
  <c r="E40" i="3"/>
  <c r="E14" i="3"/>
  <c r="F29" i="3"/>
  <c r="D34" i="3"/>
  <c r="F34" i="3"/>
  <c r="E53" i="3"/>
  <c r="E15" i="3"/>
  <c r="F19" i="3"/>
  <c r="F23" i="3"/>
  <c r="F44" i="2"/>
  <c r="E45" i="2"/>
  <c r="E46" i="2"/>
  <c r="E33" i="2"/>
  <c r="E14" i="2"/>
  <c r="F17" i="2"/>
  <c r="F21" i="2"/>
  <c r="F23" i="2"/>
  <c r="F25" i="3"/>
</calcChain>
</file>

<file path=xl/sharedStrings.xml><?xml version="1.0" encoding="utf-8"?>
<sst xmlns="http://schemas.openxmlformats.org/spreadsheetml/2006/main" count="154" uniqueCount="72">
  <si>
    <t>Provision pour impôts</t>
  </si>
  <si>
    <t>Contribution politique</t>
  </si>
  <si>
    <t>Revenu d'intérêt (revenu de biens)</t>
  </si>
  <si>
    <t>Allocation totale payée</t>
  </si>
  <si>
    <t>Allocation excédentaire non déductible</t>
  </si>
  <si>
    <t>Frais de repas - 50 % non déductible</t>
  </si>
  <si>
    <t>Frais payés d'avance (note 1)</t>
  </si>
  <si>
    <t>5 029 $ x 9 mois / 12 mois =</t>
  </si>
  <si>
    <t>Allocation payée pour automobile (note 3)</t>
  </si>
  <si>
    <t>Frais personnel - déneigement (note 4)</t>
  </si>
  <si>
    <t>En plus de voir la dépense non déductible du revenu d'entreprise pour la société,</t>
  </si>
  <si>
    <t xml:space="preserve">l'actionnaire devrait inclure ce montant à son revenu à titre </t>
  </si>
  <si>
    <t>Plus (+)</t>
  </si>
  <si>
    <t>Moins (-)</t>
  </si>
  <si>
    <t>Bénéfice comptable établi selon les règles comptables en vigueur</t>
  </si>
  <si>
    <t>Revenu d'entreprise (fiscal)</t>
  </si>
  <si>
    <t>Conciliation du bénéfice comptable et du revenu d’entreprise (fiscal)</t>
  </si>
  <si>
    <t>Calcul du revenu de biens (hors conciliation)</t>
  </si>
  <si>
    <t>Note 1</t>
  </si>
  <si>
    <t>Note 2</t>
  </si>
  <si>
    <t>Note 3</t>
  </si>
  <si>
    <t>Note 4</t>
  </si>
  <si>
    <t>Portion du déboursé qui est payé d'avance (non déductible)</t>
  </si>
  <si>
    <t>La provision n'est pas raisonnable et conséquemment n'est pas déductible si elle est déterminée autrement que par une analyse compte par compte.</t>
  </si>
  <si>
    <t>moins: Allocation maximale déductible :</t>
  </si>
  <si>
    <t xml:space="preserve">L'allocation payée pour l'usage des automobiles des employés dépasse le montant maximim </t>
  </si>
  <si>
    <t>déductible prescrit par la Loi.  La portion excédentaire devient donc non déductible.</t>
  </si>
  <si>
    <t>portion déd.</t>
  </si>
  <si>
    <t>portion non déd.</t>
  </si>
  <si>
    <t>Provision pour marchandises / services non livrés</t>
  </si>
  <si>
    <t>Provision pour baisse de valeur du placement (non déd.)</t>
  </si>
  <si>
    <t>Cotisations à des clubs de loisirs - golf (non déductible)</t>
  </si>
  <si>
    <t>Perte sur disposition de placement (non déductible)</t>
  </si>
  <si>
    <t xml:space="preserve">Revenu de biens </t>
  </si>
  <si>
    <t>(pas de majoration des dividendes reçus pour une société)</t>
  </si>
  <si>
    <t>Provision pour mauvaises créances refusée (note 2)</t>
  </si>
  <si>
    <t>Dépenses en capital (non déductible)</t>
  </si>
  <si>
    <t>Déduction pour amortissement (DPA) permise</t>
  </si>
  <si>
    <t>Provision pour amortissement comptable (non déductible)</t>
  </si>
  <si>
    <t>d'avantage conféré à l'actionnaire.</t>
  </si>
  <si>
    <t>allocation totale</t>
  </si>
  <si>
    <t>1 863 $ / 0,75 $ payé par KM = 2 484 KM parcourus</t>
  </si>
  <si>
    <t>(n=12)</t>
  </si>
  <si>
    <t>(n=3)</t>
  </si>
  <si>
    <t>0,58 $ / KM (max. déductible) x 2 484 KM parcourus =</t>
  </si>
  <si>
    <t>GCI</t>
  </si>
  <si>
    <t>PCD</t>
  </si>
  <si>
    <t>GCI qui excèdent les PCD</t>
  </si>
  <si>
    <t>Calcul des GCI qui excèdent les PCD (hors conciliation)</t>
  </si>
  <si>
    <t>x 50 % =</t>
  </si>
  <si>
    <t>Semaine 2 - Solution</t>
  </si>
  <si>
    <t>4 900 $ x 8 mois / 12 mois =</t>
  </si>
  <si>
    <t>0,61 $ / KM (max. déductible) x 3 000 KM parcourus =</t>
  </si>
  <si>
    <t>Déduction pour amortissement (DPA) déductible</t>
  </si>
  <si>
    <t>Cotisations à des clubs de loisirs - tennis (non déductible)</t>
  </si>
  <si>
    <t>2 100 $ / 0,70 $ payé par KM = 3 000 KM parcourus</t>
  </si>
  <si>
    <t>Don de bienfaisance</t>
  </si>
  <si>
    <t>pas un rev.d'entr.</t>
  </si>
  <si>
    <t>Dépenses en immobilisations (capitalisables)</t>
  </si>
  <si>
    <t>(n=13)</t>
  </si>
  <si>
    <t>Congrès - maximum de 2 congrès</t>
  </si>
  <si>
    <t>L'allocation payée pour l'usage des automobiles des employés dépasse le montant maximum</t>
  </si>
  <si>
    <t>Frais personnel - voiture perso. de l'actionnaire (note 4)</t>
  </si>
  <si>
    <t xml:space="preserve">l'actionnaire doit inclure ce montant à son revenu à titre </t>
  </si>
  <si>
    <t>????</t>
  </si>
  <si>
    <t>déductible prescrit par la Loi.  La portion excédentaire devient donc non déductible:</t>
  </si>
  <si>
    <t>Provision pour impôts (non déductible)</t>
  </si>
  <si>
    <t>Frais de repas (50 % non déductible)</t>
  </si>
  <si>
    <t>La provision est déductible uniquement si elle est déterminée par une analyse compte par compte.</t>
  </si>
  <si>
    <t>Revenu d'intérêt</t>
  </si>
  <si>
    <t>0,70 $ / KM (max. déductible) x 3 000 KM parcourus =</t>
  </si>
  <si>
    <t>2 400 $ / 0,80 $ payé par KM = 3 000 KM parcourus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</si>
</sst>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$&quot;_);\(#,##0\ &quot;$&quot;\)"/>
    <numFmt numFmtId="44" formatCode="_ * #,##0.00_)\ &quot;$&quot;_ ;_ * \(#,##0.00\)\ &quot;$&quot;_ ;_ * &quot;-&quot;??_)\ &quot;$&quot;_ ;_ @_ "/>
  </numFmts>
  <fonts count="14" x14ac:knownFonts="1">
    <font>
      <sz val="11"/>
      <name val="Bookman Old Style"/>
    </font>
    <font>
      <sz val="11"/>
      <name val="Bookman Old Style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i/>
      <u/>
      <sz val="12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u/>
      <sz val="12"/>
      <name val="Times New Roman"/>
      <family val="1"/>
    </font>
    <font>
      <i/>
      <sz val="12"/>
      <name val="Times New Roman"/>
      <family val="1"/>
    </font>
    <font>
      <i/>
      <sz val="11"/>
      <name val="Times New Roman"/>
      <family val="1"/>
    </font>
    <font>
      <i/>
      <sz val="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/>
  </cellStyleXfs>
  <cellXfs count="53">
    <xf numFmtId="0" fontId="0" fillId="0" borderId="0" xfId="0"/>
    <xf numFmtId="0" fontId="2" fillId="0" borderId="0" xfId="0" applyFont="1"/>
    <xf numFmtId="5" fontId="2" fillId="0" borderId="0" xfId="1" applyNumberFormat="1" applyFont="1"/>
    <xf numFmtId="0" fontId="4" fillId="0" borderId="0" xfId="0" applyFont="1" applyBorder="1" applyAlignment="1">
      <alignment horizontal="center"/>
    </xf>
    <xf numFmtId="5" fontId="2" fillId="0" borderId="0" xfId="2" applyNumberFormat="1" applyFont="1" applyBorder="1"/>
    <xf numFmtId="0" fontId="6" fillId="0" borderId="0" xfId="0" applyFont="1"/>
    <xf numFmtId="5" fontId="7" fillId="0" borderId="0" xfId="2" applyNumberFormat="1" applyFont="1" applyBorder="1"/>
    <xf numFmtId="0" fontId="8" fillId="0" borderId="0" xfId="0" applyFont="1"/>
    <xf numFmtId="0" fontId="9" fillId="0" borderId="0" xfId="0" applyFont="1"/>
    <xf numFmtId="5" fontId="9" fillId="0" borderId="0" xfId="1" applyNumberFormat="1" applyFont="1"/>
    <xf numFmtId="5" fontId="9" fillId="0" borderId="0" xfId="1" applyNumberFormat="1" applyFont="1" applyBorder="1"/>
    <xf numFmtId="5" fontId="2" fillId="0" borderId="1" xfId="2" applyNumberFormat="1" applyFont="1" applyBorder="1"/>
    <xf numFmtId="5" fontId="2" fillId="0" borderId="2" xfId="1" applyNumberFormat="1" applyFont="1" applyBorder="1"/>
    <xf numFmtId="5" fontId="3" fillId="0" borderId="0" xfId="2" applyNumberFormat="1" applyFont="1" applyBorder="1"/>
    <xf numFmtId="5" fontId="2" fillId="0" borderId="0" xfId="1" applyNumberFormat="1" applyFont="1" applyBorder="1"/>
    <xf numFmtId="5" fontId="10" fillId="0" borderId="0" xfId="2" applyNumberFormat="1" applyFont="1" applyFill="1" applyBorder="1"/>
    <xf numFmtId="0" fontId="2" fillId="0" borderId="0" xfId="0" applyFont="1" applyAlignment="1">
      <alignment horizontal="left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5" fontId="2" fillId="0" borderId="10" xfId="2" applyNumberFormat="1" applyFont="1" applyBorder="1"/>
    <xf numFmtId="5" fontId="11" fillId="0" borderId="0" xfId="1" applyNumberFormat="1" applyFont="1"/>
    <xf numFmtId="5" fontId="2" fillId="2" borderId="0" xfId="2" applyNumberFormat="1" applyFont="1" applyFill="1" applyBorder="1"/>
    <xf numFmtId="0" fontId="11" fillId="0" borderId="0" xfId="0" applyFont="1"/>
    <xf numFmtId="5" fontId="11" fillId="0" borderId="0" xfId="2" applyNumberFormat="1" applyFont="1" applyBorder="1"/>
    <xf numFmtId="5" fontId="2" fillId="3" borderId="0" xfId="2" applyNumberFormat="1" applyFont="1" applyFill="1" applyBorder="1"/>
    <xf numFmtId="5" fontId="2" fillId="4" borderId="11" xfId="0" applyNumberFormat="1" applyFont="1" applyFill="1" applyBorder="1"/>
    <xf numFmtId="37" fontId="11" fillId="0" borderId="0" xfId="1" applyNumberFormat="1" applyFont="1" applyAlignment="1">
      <alignment horizontal="left"/>
    </xf>
    <xf numFmtId="5" fontId="2" fillId="4" borderId="12" xfId="2" applyNumberFormat="1" applyFont="1" applyFill="1" applyBorder="1"/>
    <xf numFmtId="5" fontId="2" fillId="0" borderId="12" xfId="2" applyNumberFormat="1" applyFont="1" applyBorder="1"/>
    <xf numFmtId="0" fontId="12" fillId="0" borderId="0" xfId="0" applyFont="1"/>
    <xf numFmtId="5" fontId="13" fillId="0" borderId="0" xfId="2" quotePrefix="1" applyNumberFormat="1" applyFont="1" applyBorder="1"/>
    <xf numFmtId="5" fontId="2" fillId="5" borderId="0" xfId="2" applyNumberFormat="1" applyFont="1" applyFill="1" applyBorder="1"/>
    <xf numFmtId="0" fontId="2" fillId="3" borderId="0" xfId="0" applyFont="1" applyFill="1"/>
    <xf numFmtId="5" fontId="2" fillId="3" borderId="2" xfId="1" applyNumberFormat="1" applyFont="1" applyFill="1" applyBorder="1"/>
    <xf numFmtId="5" fontId="2" fillId="6" borderId="0" xfId="2" applyNumberFormat="1" applyFont="1" applyFill="1" applyBorder="1"/>
    <xf numFmtId="0" fontId="2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/>
    </xf>
    <xf numFmtId="0" fontId="2" fillId="5" borderId="0" xfId="0" applyFont="1" applyFill="1"/>
    <xf numFmtId="5" fontId="11" fillId="0" borderId="0" xfId="2" quotePrefix="1" applyNumberFormat="1" applyFont="1" applyBorder="1"/>
    <xf numFmtId="0" fontId="3" fillId="0" borderId="0" xfId="0" applyFont="1"/>
    <xf numFmtId="0" fontId="2" fillId="0" borderId="0" xfId="0" applyFont="1" applyAlignment="1">
      <alignment horizontal="left" wrapText="1"/>
    </xf>
    <xf numFmtId="5" fontId="3" fillId="3" borderId="2" xfId="1" applyNumberFormat="1" applyFont="1" applyFill="1" applyBorder="1" applyAlignment="1">
      <alignment horizontal="center"/>
    </xf>
    <xf numFmtId="5" fontId="2" fillId="4" borderId="0" xfId="2" applyNumberFormat="1" applyFont="1" applyFill="1" applyBorder="1"/>
    <xf numFmtId="5" fontId="2" fillId="0" borderId="5" xfId="2" applyNumberFormat="1" applyFont="1" applyBorder="1"/>
    <xf numFmtId="5" fontId="2" fillId="4" borderId="10" xfId="0" applyNumberFormat="1" applyFont="1" applyFill="1" applyBorder="1"/>
    <xf numFmtId="5" fontId="2" fillId="0" borderId="13" xfId="2" applyNumberFormat="1" applyFont="1" applyBorder="1"/>
    <xf numFmtId="0" fontId="2" fillId="0" borderId="0" xfId="0" applyFont="1" applyAlignment="1">
      <alignment horizontal="left" wrapText="1"/>
    </xf>
  </cellXfs>
  <cellStyles count="3">
    <cellStyle name="Monétaire" xfId="1" builtinId="4"/>
    <cellStyle name="Normal" xfId="0" builtinId="0"/>
    <cellStyle name="Normal_H2005 - Étude de cas - Sport au Max Inc. - Solution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240519</xdr:colOff>
      <xdr:row>20</xdr:row>
      <xdr:rowOff>107674</xdr:rowOff>
    </xdr:from>
    <xdr:to>
      <xdr:col>5</xdr:col>
      <xdr:colOff>563540</xdr:colOff>
      <xdr:row>28</xdr:row>
      <xdr:rowOff>107674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1B3078B1-6C21-44FA-809C-443CCAAA6929}"/>
            </a:ext>
          </a:extLst>
        </xdr:cNvPr>
        <xdr:cNvCxnSpPr/>
      </xdr:nvCxnSpPr>
      <xdr:spPr>
        <a:xfrm>
          <a:off x="2758432" y="3768587"/>
          <a:ext cx="2907195" cy="1590261"/>
        </a:xfrm>
        <a:prstGeom prst="straightConnector1">
          <a:avLst/>
        </a:prstGeom>
        <a:ln w="6350"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E9DB721E-7BAB-4926-AA1F-552EC7FC066D}"/>
            </a:ext>
          </a:extLst>
        </xdr:cNvPr>
        <xdr:cNvSpPr/>
      </xdr:nvSpPr>
      <xdr:spPr>
        <a:xfrm>
          <a:off x="424543" y="1123717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7</xdr:row>
      <xdr:rowOff>47392</xdr:rowOff>
    </xdr:from>
    <xdr:to>
      <xdr:col>1</xdr:col>
      <xdr:colOff>2363</xdr:colOff>
      <xdr:row>7</xdr:row>
      <xdr:rowOff>157975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64C2D6B3-FB2F-4431-A459-4C301D51B089}"/>
            </a:ext>
          </a:extLst>
        </xdr:cNvPr>
        <xdr:cNvSpPr/>
      </xdr:nvSpPr>
      <xdr:spPr>
        <a:xfrm>
          <a:off x="424543" y="1323742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12</xdr:row>
      <xdr:rowOff>49169</xdr:rowOff>
    </xdr:from>
    <xdr:to>
      <xdr:col>1</xdr:col>
      <xdr:colOff>2363</xdr:colOff>
      <xdr:row>12</xdr:row>
      <xdr:rowOff>159752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C0C4E31B-41B6-4A28-B9B1-E16AC56E6340}"/>
            </a:ext>
          </a:extLst>
        </xdr:cNvPr>
        <xdr:cNvSpPr/>
      </xdr:nvSpPr>
      <xdr:spPr>
        <a:xfrm>
          <a:off x="424543" y="2125619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11</xdr:row>
      <xdr:rowOff>42746</xdr:rowOff>
    </xdr:from>
    <xdr:to>
      <xdr:col>1</xdr:col>
      <xdr:colOff>2363</xdr:colOff>
      <xdr:row>11</xdr:row>
      <xdr:rowOff>153329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2BC2CE64-0BD3-4980-B802-E107B99F20EC}"/>
            </a:ext>
          </a:extLst>
        </xdr:cNvPr>
        <xdr:cNvSpPr/>
      </xdr:nvSpPr>
      <xdr:spPr>
        <a:xfrm>
          <a:off x="424543" y="1919171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42744</xdr:rowOff>
    </xdr:from>
    <xdr:to>
      <xdr:col>1</xdr:col>
      <xdr:colOff>2363</xdr:colOff>
      <xdr:row>15</xdr:row>
      <xdr:rowOff>153327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9E25DE02-C290-4A05-BDD5-D9D0105681A0}"/>
            </a:ext>
          </a:extLst>
        </xdr:cNvPr>
        <xdr:cNvSpPr/>
      </xdr:nvSpPr>
      <xdr:spPr>
        <a:xfrm>
          <a:off x="424543" y="2900244"/>
          <a:ext cx="110354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21</xdr:row>
      <xdr:rowOff>42746</xdr:rowOff>
    </xdr:from>
    <xdr:to>
      <xdr:col>1</xdr:col>
      <xdr:colOff>2363</xdr:colOff>
      <xdr:row>21</xdr:row>
      <xdr:rowOff>153329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8B93E26F-9F24-4C67-BC08-E94FE600631B}"/>
            </a:ext>
          </a:extLst>
        </xdr:cNvPr>
        <xdr:cNvSpPr/>
      </xdr:nvSpPr>
      <xdr:spPr>
        <a:xfrm>
          <a:off x="424543" y="3919421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3</xdr:col>
      <xdr:colOff>1279922</xdr:colOff>
      <xdr:row>18</xdr:row>
      <xdr:rowOff>107156</xdr:rowOff>
    </xdr:from>
    <xdr:to>
      <xdr:col>5</xdr:col>
      <xdr:colOff>517922</xdr:colOff>
      <xdr:row>33</xdr:row>
      <xdr:rowOff>89297</xdr:rowOff>
    </xdr:to>
    <xdr:cxnSp macro="">
      <xdr:nvCxnSpPr>
        <xdr:cNvPr id="11" name="Connecteur droit avec flèche 10">
          <a:extLst>
            <a:ext uri="{FF2B5EF4-FFF2-40B4-BE49-F238E27FC236}">
              <a16:creationId xmlns:a16="http://schemas.microsoft.com/office/drawing/2014/main" id="{8B4881A0-BDB7-4C9D-95D3-96311E30187F}"/>
            </a:ext>
          </a:extLst>
        </xdr:cNvPr>
        <xdr:cNvCxnSpPr/>
      </xdr:nvCxnSpPr>
      <xdr:spPr>
        <a:xfrm>
          <a:off x="3792141" y="3155156"/>
          <a:ext cx="1833562" cy="3030141"/>
        </a:xfrm>
        <a:prstGeom prst="straightConnector1">
          <a:avLst/>
        </a:prstGeom>
        <a:ln w="6350"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462644</xdr:colOff>
      <xdr:row>34</xdr:row>
      <xdr:rowOff>185058</xdr:rowOff>
    </xdr:from>
    <xdr:to>
      <xdr:col>4</xdr:col>
      <xdr:colOff>821873</xdr:colOff>
      <xdr:row>36</xdr:row>
      <xdr:rowOff>54429</xdr:rowOff>
    </xdr:to>
    <xdr:sp macro="" textlink="">
      <xdr:nvSpPr>
        <xdr:cNvPr id="14" name="Bulle narrative : rectangle 13">
          <a:extLst>
            <a:ext uri="{FF2B5EF4-FFF2-40B4-BE49-F238E27FC236}">
              <a16:creationId xmlns:a16="http://schemas.microsoft.com/office/drawing/2014/main" id="{563E85BE-8FA7-4086-81D8-9CD8670048EF}"/>
            </a:ext>
          </a:extLst>
        </xdr:cNvPr>
        <xdr:cNvSpPr/>
      </xdr:nvSpPr>
      <xdr:spPr>
        <a:xfrm>
          <a:off x="2977244" y="6471558"/>
          <a:ext cx="2035629" cy="250371"/>
        </a:xfrm>
        <a:prstGeom prst="wedgeRectCallout">
          <a:avLst>
            <a:gd name="adj1" fmla="val 80152"/>
            <a:gd name="adj2" fmla="val -145431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Se dirige dans la banque des PCN</a:t>
          </a:r>
        </a:p>
      </xdr:txBody>
    </xdr:sp>
    <xdr:clientData/>
  </xdr:twoCellAnchor>
  <xdr:twoCellAnchor>
    <xdr:from>
      <xdr:col>3</xdr:col>
      <xdr:colOff>1665514</xdr:colOff>
      <xdr:row>57</xdr:row>
      <xdr:rowOff>48986</xdr:rowOff>
    </xdr:from>
    <xdr:to>
      <xdr:col>5</xdr:col>
      <xdr:colOff>1110343</xdr:colOff>
      <xdr:row>59</xdr:row>
      <xdr:rowOff>97972</xdr:rowOff>
    </xdr:to>
    <xdr:sp macro="" textlink="">
      <xdr:nvSpPr>
        <xdr:cNvPr id="15" name="Bulle narrative : rectangle 14">
          <a:extLst>
            <a:ext uri="{FF2B5EF4-FFF2-40B4-BE49-F238E27FC236}">
              <a16:creationId xmlns:a16="http://schemas.microsoft.com/office/drawing/2014/main" id="{E7B8648F-6B90-45A6-B189-1B44FFD6F38B}"/>
            </a:ext>
          </a:extLst>
        </xdr:cNvPr>
        <xdr:cNvSpPr/>
      </xdr:nvSpPr>
      <xdr:spPr>
        <a:xfrm>
          <a:off x="4182119" y="10907486"/>
          <a:ext cx="2031619" cy="429986"/>
        </a:xfrm>
        <a:prstGeom prst="wedgeRectCallout">
          <a:avLst>
            <a:gd name="adj1" fmla="val -70625"/>
            <a:gd name="adj2" fmla="val -87504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4</xdr:col>
      <xdr:colOff>189465</xdr:colOff>
      <xdr:row>7</xdr:row>
      <xdr:rowOff>95250</xdr:rowOff>
    </xdr:from>
    <xdr:to>
      <xdr:col>4</xdr:col>
      <xdr:colOff>189465</xdr:colOff>
      <xdr:row>21</xdr:row>
      <xdr:rowOff>130969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547B4E17-4D7C-40E2-9A93-A2B7CE82006B}"/>
            </a:ext>
          </a:extLst>
        </xdr:cNvPr>
        <xdr:cNvCxnSpPr/>
      </xdr:nvCxnSpPr>
      <xdr:spPr>
        <a:xfrm>
          <a:off x="4380465" y="1238250"/>
          <a:ext cx="0" cy="2512219"/>
        </a:xfrm>
        <a:prstGeom prst="straightConnector1">
          <a:avLst/>
        </a:prstGeom>
        <a:ln w="6350" cap="flat">
          <a:prstDash val="dash"/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424543</xdr:colOff>
      <xdr:row>8</xdr:row>
      <xdr:rowOff>38282</xdr:rowOff>
    </xdr:from>
    <xdr:to>
      <xdr:col>1</xdr:col>
      <xdr:colOff>2363</xdr:colOff>
      <xdr:row>8</xdr:row>
      <xdr:rowOff>148865</xdr:rowOff>
    </xdr:to>
    <xdr:sp macro="" textlink="">
      <xdr:nvSpPr>
        <xdr:cNvPr id="19" name="Ellipse 18">
          <a:extLst>
            <a:ext uri="{FF2B5EF4-FFF2-40B4-BE49-F238E27FC236}">
              <a16:creationId xmlns:a16="http://schemas.microsoft.com/office/drawing/2014/main" id="{CCCF80EC-5316-4253-BA97-E81E5B28AD47}"/>
            </a:ext>
          </a:extLst>
        </xdr:cNvPr>
        <xdr:cNvSpPr/>
      </xdr:nvSpPr>
      <xdr:spPr>
        <a:xfrm>
          <a:off x="424543" y="1562282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9</xdr:row>
      <xdr:rowOff>45965</xdr:rowOff>
    </xdr:from>
    <xdr:to>
      <xdr:col>1</xdr:col>
      <xdr:colOff>2363</xdr:colOff>
      <xdr:row>9</xdr:row>
      <xdr:rowOff>156548</xdr:rowOff>
    </xdr:to>
    <xdr:sp macro="" textlink="">
      <xdr:nvSpPr>
        <xdr:cNvPr id="16" name="Ellipse 15">
          <a:extLst>
            <a:ext uri="{FF2B5EF4-FFF2-40B4-BE49-F238E27FC236}">
              <a16:creationId xmlns:a16="http://schemas.microsoft.com/office/drawing/2014/main" id="{D421F152-29EE-4149-B3BB-56A72CB9A12B}"/>
            </a:ext>
          </a:extLst>
        </xdr:cNvPr>
        <xdr:cNvSpPr/>
      </xdr:nvSpPr>
      <xdr:spPr>
        <a:xfrm>
          <a:off x="424543" y="2712965"/>
          <a:ext cx="113601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3" name="Ellipse 2">
          <a:extLst>
            <a:ext uri="{FF2B5EF4-FFF2-40B4-BE49-F238E27FC236}">
              <a16:creationId xmlns:a16="http://schemas.microsoft.com/office/drawing/2014/main" id="{D929A2E5-C220-4A27-A510-3D6CA7054E32}"/>
            </a:ext>
          </a:extLst>
        </xdr:cNvPr>
        <xdr:cNvSpPr/>
      </xdr:nvSpPr>
      <xdr:spPr>
        <a:xfrm>
          <a:off x="424543" y="1190392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7</xdr:row>
      <xdr:rowOff>47392</xdr:rowOff>
    </xdr:from>
    <xdr:to>
      <xdr:col>1</xdr:col>
      <xdr:colOff>2363</xdr:colOff>
      <xdr:row>7</xdr:row>
      <xdr:rowOff>157975</xdr:rowOff>
    </xdr:to>
    <xdr:sp macro="" textlink="">
      <xdr:nvSpPr>
        <xdr:cNvPr id="4" name="Ellipse 3">
          <a:extLst>
            <a:ext uri="{FF2B5EF4-FFF2-40B4-BE49-F238E27FC236}">
              <a16:creationId xmlns:a16="http://schemas.microsoft.com/office/drawing/2014/main" id="{7F015820-019F-49D4-8DA4-47DB005EE9AE}"/>
            </a:ext>
          </a:extLst>
        </xdr:cNvPr>
        <xdr:cNvSpPr/>
      </xdr:nvSpPr>
      <xdr:spPr>
        <a:xfrm>
          <a:off x="424543" y="1380892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12</xdr:row>
      <xdr:rowOff>49169</xdr:rowOff>
    </xdr:from>
    <xdr:to>
      <xdr:col>1</xdr:col>
      <xdr:colOff>2363</xdr:colOff>
      <xdr:row>12</xdr:row>
      <xdr:rowOff>159752</xdr:rowOff>
    </xdr:to>
    <xdr:sp macro="" textlink="">
      <xdr:nvSpPr>
        <xdr:cNvPr id="5" name="Ellipse 4">
          <a:extLst>
            <a:ext uri="{FF2B5EF4-FFF2-40B4-BE49-F238E27FC236}">
              <a16:creationId xmlns:a16="http://schemas.microsoft.com/office/drawing/2014/main" id="{19203A19-8EAF-4684-9EB6-842CAB085A51}"/>
            </a:ext>
          </a:extLst>
        </xdr:cNvPr>
        <xdr:cNvSpPr/>
      </xdr:nvSpPr>
      <xdr:spPr>
        <a:xfrm>
          <a:off x="424543" y="2144669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11</xdr:row>
      <xdr:rowOff>42746</xdr:rowOff>
    </xdr:from>
    <xdr:to>
      <xdr:col>1</xdr:col>
      <xdr:colOff>2363</xdr:colOff>
      <xdr:row>11</xdr:row>
      <xdr:rowOff>153329</xdr:rowOff>
    </xdr:to>
    <xdr:sp macro="" textlink="">
      <xdr:nvSpPr>
        <xdr:cNvPr id="6" name="Ellipse 5">
          <a:extLst>
            <a:ext uri="{FF2B5EF4-FFF2-40B4-BE49-F238E27FC236}">
              <a16:creationId xmlns:a16="http://schemas.microsoft.com/office/drawing/2014/main" id="{E7776827-5C2F-41A8-9517-10C8A8BD13B6}"/>
            </a:ext>
          </a:extLst>
        </xdr:cNvPr>
        <xdr:cNvSpPr/>
      </xdr:nvSpPr>
      <xdr:spPr>
        <a:xfrm>
          <a:off x="424543" y="1947746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42744</xdr:rowOff>
    </xdr:from>
    <xdr:to>
      <xdr:col>1</xdr:col>
      <xdr:colOff>2363</xdr:colOff>
      <xdr:row>15</xdr:row>
      <xdr:rowOff>153327</xdr:rowOff>
    </xdr:to>
    <xdr:sp macro="" textlink="">
      <xdr:nvSpPr>
        <xdr:cNvPr id="8" name="Ellipse 7">
          <a:extLst>
            <a:ext uri="{FF2B5EF4-FFF2-40B4-BE49-F238E27FC236}">
              <a16:creationId xmlns:a16="http://schemas.microsoft.com/office/drawing/2014/main" id="{3386A205-CAF1-4114-A8B5-2798B4676E34}"/>
            </a:ext>
          </a:extLst>
        </xdr:cNvPr>
        <xdr:cNvSpPr/>
      </xdr:nvSpPr>
      <xdr:spPr>
        <a:xfrm>
          <a:off x="424543" y="2900244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21</xdr:row>
      <xdr:rowOff>42746</xdr:rowOff>
    </xdr:from>
    <xdr:to>
      <xdr:col>1</xdr:col>
      <xdr:colOff>2363</xdr:colOff>
      <xdr:row>21</xdr:row>
      <xdr:rowOff>153329</xdr:rowOff>
    </xdr:to>
    <xdr:sp macro="" textlink="">
      <xdr:nvSpPr>
        <xdr:cNvPr id="9" name="Ellipse 8">
          <a:extLst>
            <a:ext uri="{FF2B5EF4-FFF2-40B4-BE49-F238E27FC236}">
              <a16:creationId xmlns:a16="http://schemas.microsoft.com/office/drawing/2014/main" id="{D783D612-F872-48D3-A87B-1EB0589C8EF9}"/>
            </a:ext>
          </a:extLst>
        </xdr:cNvPr>
        <xdr:cNvSpPr/>
      </xdr:nvSpPr>
      <xdr:spPr>
        <a:xfrm>
          <a:off x="424543" y="4043246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3</xdr:col>
      <xdr:colOff>462644</xdr:colOff>
      <xdr:row>34</xdr:row>
      <xdr:rowOff>185058</xdr:rowOff>
    </xdr:from>
    <xdr:to>
      <xdr:col>4</xdr:col>
      <xdr:colOff>821873</xdr:colOff>
      <xdr:row>36</xdr:row>
      <xdr:rowOff>54429</xdr:rowOff>
    </xdr:to>
    <xdr:sp macro="" textlink="">
      <xdr:nvSpPr>
        <xdr:cNvPr id="11" name="Bulle narrative : rectangle 10">
          <a:extLst>
            <a:ext uri="{FF2B5EF4-FFF2-40B4-BE49-F238E27FC236}">
              <a16:creationId xmlns:a16="http://schemas.microsoft.com/office/drawing/2014/main" id="{89DF1FB6-33FE-4BBE-8535-EBADD5A14BF8}"/>
            </a:ext>
          </a:extLst>
        </xdr:cNvPr>
        <xdr:cNvSpPr/>
      </xdr:nvSpPr>
      <xdr:spPr>
        <a:xfrm>
          <a:off x="2977244" y="6662058"/>
          <a:ext cx="2035629" cy="250371"/>
        </a:xfrm>
        <a:prstGeom prst="wedgeRectCallout">
          <a:avLst>
            <a:gd name="adj1" fmla="val 80152"/>
            <a:gd name="adj2" fmla="val -145431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Se dirige dans la banque des PCN</a:t>
          </a:r>
        </a:p>
      </xdr:txBody>
    </xdr:sp>
    <xdr:clientData/>
  </xdr:twoCellAnchor>
  <xdr:twoCellAnchor>
    <xdr:from>
      <xdr:col>3</xdr:col>
      <xdr:colOff>1665514</xdr:colOff>
      <xdr:row>57</xdr:row>
      <xdr:rowOff>48986</xdr:rowOff>
    </xdr:from>
    <xdr:to>
      <xdr:col>5</xdr:col>
      <xdr:colOff>1110343</xdr:colOff>
      <xdr:row>59</xdr:row>
      <xdr:rowOff>97972</xdr:rowOff>
    </xdr:to>
    <xdr:sp macro="" textlink="">
      <xdr:nvSpPr>
        <xdr:cNvPr id="12" name="Bulle narrative : rectangle 11">
          <a:extLst>
            <a:ext uri="{FF2B5EF4-FFF2-40B4-BE49-F238E27FC236}">
              <a16:creationId xmlns:a16="http://schemas.microsoft.com/office/drawing/2014/main" id="{BE8F68E1-9459-45E1-B3C8-442CCFFA3727}"/>
            </a:ext>
          </a:extLst>
        </xdr:cNvPr>
        <xdr:cNvSpPr/>
      </xdr:nvSpPr>
      <xdr:spPr>
        <a:xfrm>
          <a:off x="4180114" y="10907486"/>
          <a:ext cx="2035629" cy="429986"/>
        </a:xfrm>
        <a:prstGeom prst="wedgeRectCallout">
          <a:avLst>
            <a:gd name="adj1" fmla="val -70625"/>
            <a:gd name="adj2" fmla="val -87504"/>
          </a:avLst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4</xdr:col>
      <xdr:colOff>189465</xdr:colOff>
      <xdr:row>7</xdr:row>
      <xdr:rowOff>95250</xdr:rowOff>
    </xdr:from>
    <xdr:to>
      <xdr:col>4</xdr:col>
      <xdr:colOff>189465</xdr:colOff>
      <xdr:row>21</xdr:row>
      <xdr:rowOff>130969</xdr:rowOff>
    </xdr:to>
    <xdr:cxnSp macro="">
      <xdr:nvCxnSpPr>
        <xdr:cNvPr id="13" name="Connecteur droit avec flèche 12">
          <a:extLst>
            <a:ext uri="{FF2B5EF4-FFF2-40B4-BE49-F238E27FC236}">
              <a16:creationId xmlns:a16="http://schemas.microsoft.com/office/drawing/2014/main" id="{E0ADED5C-F2A8-4939-83E1-DA49DF50B472}"/>
            </a:ext>
          </a:extLst>
        </xdr:cNvPr>
        <xdr:cNvCxnSpPr/>
      </xdr:nvCxnSpPr>
      <xdr:spPr>
        <a:xfrm>
          <a:off x="4380465" y="1428750"/>
          <a:ext cx="0" cy="2702719"/>
        </a:xfrm>
        <a:prstGeom prst="straightConnector1">
          <a:avLst/>
        </a:prstGeom>
        <a:ln w="6350" cap="flat">
          <a:prstDash val="dash"/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424543</xdr:colOff>
      <xdr:row>8</xdr:row>
      <xdr:rowOff>38282</xdr:rowOff>
    </xdr:from>
    <xdr:to>
      <xdr:col>1</xdr:col>
      <xdr:colOff>2363</xdr:colOff>
      <xdr:row>8</xdr:row>
      <xdr:rowOff>148865</xdr:rowOff>
    </xdr:to>
    <xdr:sp macro="" textlink="">
      <xdr:nvSpPr>
        <xdr:cNvPr id="14" name="Ellipse 13">
          <a:extLst>
            <a:ext uri="{FF2B5EF4-FFF2-40B4-BE49-F238E27FC236}">
              <a16:creationId xmlns:a16="http://schemas.microsoft.com/office/drawing/2014/main" id="{657034F0-3856-4B1B-8A1A-81815E6B0163}"/>
            </a:ext>
          </a:extLst>
        </xdr:cNvPr>
        <xdr:cNvSpPr/>
      </xdr:nvSpPr>
      <xdr:spPr>
        <a:xfrm>
          <a:off x="424543" y="1562282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10</xdr:row>
      <xdr:rowOff>45965</xdr:rowOff>
    </xdr:from>
    <xdr:to>
      <xdr:col>1</xdr:col>
      <xdr:colOff>2363</xdr:colOff>
      <xdr:row>10</xdr:row>
      <xdr:rowOff>156548</xdr:rowOff>
    </xdr:to>
    <xdr:sp macro="" textlink="">
      <xdr:nvSpPr>
        <xdr:cNvPr id="15" name="Ellipse 14">
          <a:extLst>
            <a:ext uri="{FF2B5EF4-FFF2-40B4-BE49-F238E27FC236}">
              <a16:creationId xmlns:a16="http://schemas.microsoft.com/office/drawing/2014/main" id="{F6953CAD-54B4-41B4-8283-87A6FE05C50C}"/>
            </a:ext>
          </a:extLst>
        </xdr:cNvPr>
        <xdr:cNvSpPr/>
      </xdr:nvSpPr>
      <xdr:spPr>
        <a:xfrm>
          <a:off x="424543" y="2331965"/>
          <a:ext cx="111220" cy="110583"/>
        </a:xfrm>
        <a:prstGeom prst="ellipse">
          <a:avLst/>
        </a:prstGeom>
        <a:solidFill>
          <a:schemeClr val="bg1">
            <a:lumMod val="7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240519</xdr:colOff>
      <xdr:row>18</xdr:row>
      <xdr:rowOff>107674</xdr:rowOff>
    </xdr:from>
    <xdr:to>
      <xdr:col>5</xdr:col>
      <xdr:colOff>563540</xdr:colOff>
      <xdr:row>26</xdr:row>
      <xdr:rowOff>107674</xdr:rowOff>
    </xdr:to>
    <xdr:cxnSp macro="">
      <xdr:nvCxnSpPr>
        <xdr:cNvPr id="2" name="Connecteur droit avec flèche 1">
          <a:extLst>
            <a:ext uri="{FF2B5EF4-FFF2-40B4-BE49-F238E27FC236}">
              <a16:creationId xmlns:a16="http://schemas.microsoft.com/office/drawing/2014/main" id="{E067A250-012B-498F-8D7D-E533B434227D}"/>
            </a:ext>
          </a:extLst>
        </xdr:cNvPr>
        <xdr:cNvCxnSpPr/>
      </xdr:nvCxnSpPr>
      <xdr:spPr>
        <a:xfrm>
          <a:off x="2755119" y="3784324"/>
          <a:ext cx="2913821" cy="1600200"/>
        </a:xfrm>
        <a:prstGeom prst="straightConnector1">
          <a:avLst/>
        </a:prstGeom>
        <a:ln>
          <a:prstDash val="dash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720587</xdr:colOff>
      <xdr:row>49</xdr:row>
      <xdr:rowOff>8283</xdr:rowOff>
    </xdr:from>
    <xdr:to>
      <xdr:col>5</xdr:col>
      <xdr:colOff>753717</xdr:colOff>
      <xdr:row>53</xdr:row>
      <xdr:rowOff>132522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449F277-1CD6-4E8D-9EB2-C739D10CD341}"/>
            </a:ext>
          </a:extLst>
        </xdr:cNvPr>
        <xdr:cNvSpPr/>
      </xdr:nvSpPr>
      <xdr:spPr>
        <a:xfrm>
          <a:off x="4911587" y="9904758"/>
          <a:ext cx="947530" cy="924339"/>
        </a:xfrm>
        <a:prstGeom prst="wedgeRectCallout">
          <a:avLst>
            <a:gd name="adj1" fmla="val -80455"/>
            <a:gd name="adj2" fmla="val -32649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CA" sz="1100">
              <a:solidFill>
                <a:schemeClr val="tx1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Point 5 du volume: Les situations particulières</a:t>
          </a:r>
        </a:p>
      </xdr:txBody>
    </xdr:sp>
    <xdr:clientData/>
  </xdr:twoCellAnchor>
  <xdr:twoCellAnchor>
    <xdr:from>
      <xdr:col>7</xdr:col>
      <xdr:colOff>144570</xdr:colOff>
      <xdr:row>5</xdr:row>
      <xdr:rowOff>11215</xdr:rowOff>
    </xdr:from>
    <xdr:to>
      <xdr:col>12</xdr:col>
      <xdr:colOff>886564</xdr:colOff>
      <xdr:row>6</xdr:row>
      <xdr:rowOff>1922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A3F3285-64B0-43B8-AF3F-47F4FAF01215}"/>
            </a:ext>
          </a:extLst>
        </xdr:cNvPr>
        <xdr:cNvSpPr/>
      </xdr:nvSpPr>
      <xdr:spPr>
        <a:xfrm>
          <a:off x="6592995" y="1087540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6</xdr:row>
      <xdr:rowOff>11215</xdr:rowOff>
    </xdr:from>
    <xdr:to>
      <xdr:col>12</xdr:col>
      <xdr:colOff>886564</xdr:colOff>
      <xdr:row>7</xdr:row>
      <xdr:rowOff>1922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2FD357C8-C47E-42A0-99FF-8CC0AD0BA8CA}"/>
            </a:ext>
          </a:extLst>
        </xdr:cNvPr>
        <xdr:cNvSpPr/>
      </xdr:nvSpPr>
      <xdr:spPr>
        <a:xfrm>
          <a:off x="6592995" y="12875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7</xdr:row>
      <xdr:rowOff>11215</xdr:rowOff>
    </xdr:from>
    <xdr:to>
      <xdr:col>12</xdr:col>
      <xdr:colOff>886564</xdr:colOff>
      <xdr:row>8</xdr:row>
      <xdr:rowOff>1921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6C4433B-62A6-4645-BEDF-C6C80627E4EE}"/>
            </a:ext>
          </a:extLst>
        </xdr:cNvPr>
        <xdr:cNvSpPr/>
      </xdr:nvSpPr>
      <xdr:spPr>
        <a:xfrm>
          <a:off x="6592995" y="14875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8</xdr:row>
      <xdr:rowOff>5261</xdr:rowOff>
    </xdr:from>
    <xdr:to>
      <xdr:col>12</xdr:col>
      <xdr:colOff>886564</xdr:colOff>
      <xdr:row>8</xdr:row>
      <xdr:rowOff>198374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F76B100-D5A2-4D72-B9F0-4D3E773EEEC6}"/>
            </a:ext>
          </a:extLst>
        </xdr:cNvPr>
        <xdr:cNvSpPr/>
      </xdr:nvSpPr>
      <xdr:spPr>
        <a:xfrm>
          <a:off x="6592995" y="16816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9</xdr:row>
      <xdr:rowOff>5261</xdr:rowOff>
    </xdr:from>
    <xdr:to>
      <xdr:col>12</xdr:col>
      <xdr:colOff>886564</xdr:colOff>
      <xdr:row>9</xdr:row>
      <xdr:rowOff>198374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65DFC545-225C-4D29-977F-7F0EF7F70412}"/>
            </a:ext>
          </a:extLst>
        </xdr:cNvPr>
        <xdr:cNvSpPr/>
      </xdr:nvSpPr>
      <xdr:spPr>
        <a:xfrm>
          <a:off x="6592995" y="18816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10</xdr:row>
      <xdr:rowOff>11215</xdr:rowOff>
    </xdr:from>
    <xdr:to>
      <xdr:col>12</xdr:col>
      <xdr:colOff>886564</xdr:colOff>
      <xdr:row>11</xdr:row>
      <xdr:rowOff>1922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FFE7A757-03D4-4331-B671-E46F7C7A54AC}"/>
            </a:ext>
          </a:extLst>
        </xdr:cNvPr>
        <xdr:cNvSpPr/>
      </xdr:nvSpPr>
      <xdr:spPr>
        <a:xfrm>
          <a:off x="6592995" y="2087665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11</xdr:row>
      <xdr:rowOff>11215</xdr:rowOff>
    </xdr:from>
    <xdr:to>
      <xdr:col>12</xdr:col>
      <xdr:colOff>886564</xdr:colOff>
      <xdr:row>12</xdr:row>
      <xdr:rowOff>1921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936873C9-F824-47BC-9DA2-0EAF067ECD76}"/>
            </a:ext>
          </a:extLst>
        </xdr:cNvPr>
        <xdr:cNvSpPr/>
      </xdr:nvSpPr>
      <xdr:spPr>
        <a:xfrm>
          <a:off x="6592995" y="2287690"/>
          <a:ext cx="5694994" cy="190731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12</xdr:row>
      <xdr:rowOff>11214</xdr:rowOff>
    </xdr:from>
    <xdr:to>
      <xdr:col>12</xdr:col>
      <xdr:colOff>886564</xdr:colOff>
      <xdr:row>13</xdr:row>
      <xdr:rowOff>1921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D8D68984-63A6-4D2B-B32E-EE8183CA14ED}"/>
            </a:ext>
          </a:extLst>
        </xdr:cNvPr>
        <xdr:cNvSpPr/>
      </xdr:nvSpPr>
      <xdr:spPr>
        <a:xfrm>
          <a:off x="6592995" y="2487714"/>
          <a:ext cx="5694994" cy="190732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13</xdr:row>
      <xdr:rowOff>5261</xdr:rowOff>
    </xdr:from>
    <xdr:to>
      <xdr:col>12</xdr:col>
      <xdr:colOff>886564</xdr:colOff>
      <xdr:row>13</xdr:row>
      <xdr:rowOff>198374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FD0AF5C9-B7A7-48A4-9116-0065857F093D}"/>
            </a:ext>
          </a:extLst>
        </xdr:cNvPr>
        <xdr:cNvSpPr/>
      </xdr:nvSpPr>
      <xdr:spPr>
        <a:xfrm>
          <a:off x="6592995" y="2681786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14</xdr:row>
      <xdr:rowOff>5262</xdr:rowOff>
    </xdr:from>
    <xdr:to>
      <xdr:col>12</xdr:col>
      <xdr:colOff>886564</xdr:colOff>
      <xdr:row>14</xdr:row>
      <xdr:rowOff>198375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E67D7C72-CDBB-4B8A-AE8B-222DA2B6F2F1}"/>
            </a:ext>
          </a:extLst>
        </xdr:cNvPr>
        <xdr:cNvSpPr/>
      </xdr:nvSpPr>
      <xdr:spPr>
        <a:xfrm>
          <a:off x="6592995" y="2881812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15</xdr:row>
      <xdr:rowOff>5262</xdr:rowOff>
    </xdr:from>
    <xdr:to>
      <xdr:col>12</xdr:col>
      <xdr:colOff>886564</xdr:colOff>
      <xdr:row>15</xdr:row>
      <xdr:rowOff>198375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8EFDF785-BBA8-4A68-A8ED-2ADDD7A05B81}"/>
            </a:ext>
          </a:extLst>
        </xdr:cNvPr>
        <xdr:cNvSpPr/>
      </xdr:nvSpPr>
      <xdr:spPr>
        <a:xfrm>
          <a:off x="6592995" y="30818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16</xdr:row>
      <xdr:rowOff>5261</xdr:rowOff>
    </xdr:from>
    <xdr:to>
      <xdr:col>12</xdr:col>
      <xdr:colOff>886564</xdr:colOff>
      <xdr:row>16</xdr:row>
      <xdr:rowOff>198374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5FD46869-484E-4D58-B089-CCD4CEC189D3}"/>
            </a:ext>
          </a:extLst>
        </xdr:cNvPr>
        <xdr:cNvSpPr/>
      </xdr:nvSpPr>
      <xdr:spPr>
        <a:xfrm>
          <a:off x="6592995" y="32818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18</xdr:row>
      <xdr:rowOff>2932</xdr:rowOff>
    </xdr:from>
    <xdr:to>
      <xdr:col>12</xdr:col>
      <xdr:colOff>886564</xdr:colOff>
      <xdr:row>18</xdr:row>
      <xdr:rowOff>192422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155B26D-9507-4714-A771-236094351206}"/>
            </a:ext>
          </a:extLst>
        </xdr:cNvPr>
        <xdr:cNvSpPr/>
      </xdr:nvSpPr>
      <xdr:spPr>
        <a:xfrm>
          <a:off x="6592995" y="3679582"/>
          <a:ext cx="5694994" cy="189490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19</xdr:row>
      <xdr:rowOff>5262</xdr:rowOff>
    </xdr:from>
    <xdr:to>
      <xdr:col>12</xdr:col>
      <xdr:colOff>886564</xdr:colOff>
      <xdr:row>19</xdr:row>
      <xdr:rowOff>198375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9AC8BE3B-96F1-4AD7-9A2C-1486EF482F09}"/>
            </a:ext>
          </a:extLst>
        </xdr:cNvPr>
        <xdr:cNvSpPr/>
      </xdr:nvSpPr>
      <xdr:spPr>
        <a:xfrm>
          <a:off x="6592995" y="3881937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20</xdr:row>
      <xdr:rowOff>5261</xdr:rowOff>
    </xdr:from>
    <xdr:to>
      <xdr:col>12</xdr:col>
      <xdr:colOff>886564</xdr:colOff>
      <xdr:row>20</xdr:row>
      <xdr:rowOff>198374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77E06B1A-D6B9-449F-A193-75A362C663E5}"/>
            </a:ext>
          </a:extLst>
        </xdr:cNvPr>
        <xdr:cNvSpPr/>
      </xdr:nvSpPr>
      <xdr:spPr>
        <a:xfrm>
          <a:off x="6592995" y="4081961"/>
          <a:ext cx="5694994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7</xdr:col>
      <xdr:colOff>144570</xdr:colOff>
      <xdr:row>26</xdr:row>
      <xdr:rowOff>5262</xdr:rowOff>
    </xdr:from>
    <xdr:to>
      <xdr:col>12</xdr:col>
      <xdr:colOff>886564</xdr:colOff>
      <xdr:row>28</xdr:row>
      <xdr:rowOff>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B30AC799-5ABA-49C0-8545-225552B81E13}"/>
            </a:ext>
          </a:extLst>
        </xdr:cNvPr>
        <xdr:cNvSpPr/>
      </xdr:nvSpPr>
      <xdr:spPr>
        <a:xfrm>
          <a:off x="6592995" y="5282112"/>
          <a:ext cx="5694994" cy="413838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10</xdr:col>
      <xdr:colOff>20886</xdr:colOff>
      <xdr:row>22</xdr:row>
      <xdr:rowOff>5261</xdr:rowOff>
    </xdr:from>
    <xdr:to>
      <xdr:col>12</xdr:col>
      <xdr:colOff>886563</xdr:colOff>
      <xdr:row>22</xdr:row>
      <xdr:rowOff>198374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104F37C7-B523-4A16-B598-3F4969DFB241}"/>
            </a:ext>
          </a:extLst>
        </xdr:cNvPr>
        <xdr:cNvSpPr/>
      </xdr:nvSpPr>
      <xdr:spPr>
        <a:xfrm>
          <a:off x="9441111" y="4472486"/>
          <a:ext cx="2846877" cy="193113"/>
        </a:xfrm>
        <a:prstGeom prst="rect">
          <a:avLst/>
        </a:prstGeom>
        <a:solidFill>
          <a:schemeClr val="bg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5</xdr:row>
      <xdr:rowOff>47392</xdr:rowOff>
    </xdr:from>
    <xdr:to>
      <xdr:col>1</xdr:col>
      <xdr:colOff>2363</xdr:colOff>
      <xdr:row>5</xdr:row>
      <xdr:rowOff>157975</xdr:rowOff>
    </xdr:to>
    <xdr:sp macro="" textlink="">
      <xdr:nvSpPr>
        <xdr:cNvPr id="21" name="Ellipse 20">
          <a:extLst>
            <a:ext uri="{FF2B5EF4-FFF2-40B4-BE49-F238E27FC236}">
              <a16:creationId xmlns:a16="http://schemas.microsoft.com/office/drawing/2014/main" id="{AEE5771E-7F37-421F-8781-610EF00A938F}"/>
            </a:ext>
          </a:extLst>
        </xdr:cNvPr>
        <xdr:cNvSpPr/>
      </xdr:nvSpPr>
      <xdr:spPr>
        <a:xfrm>
          <a:off x="424543" y="1123717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6</xdr:row>
      <xdr:rowOff>47392</xdr:rowOff>
    </xdr:from>
    <xdr:to>
      <xdr:col>1</xdr:col>
      <xdr:colOff>2363</xdr:colOff>
      <xdr:row>6</xdr:row>
      <xdr:rowOff>157975</xdr:rowOff>
    </xdr:to>
    <xdr:sp macro="" textlink="">
      <xdr:nvSpPr>
        <xdr:cNvPr id="22" name="Ellipse 21">
          <a:extLst>
            <a:ext uri="{FF2B5EF4-FFF2-40B4-BE49-F238E27FC236}">
              <a16:creationId xmlns:a16="http://schemas.microsoft.com/office/drawing/2014/main" id="{01C3F508-1645-4E67-943A-DC1EC86CA61A}"/>
            </a:ext>
          </a:extLst>
        </xdr:cNvPr>
        <xdr:cNvSpPr/>
      </xdr:nvSpPr>
      <xdr:spPr>
        <a:xfrm>
          <a:off x="424543" y="1323742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10</xdr:row>
      <xdr:rowOff>49169</xdr:rowOff>
    </xdr:from>
    <xdr:to>
      <xdr:col>1</xdr:col>
      <xdr:colOff>2363</xdr:colOff>
      <xdr:row>10</xdr:row>
      <xdr:rowOff>159752</xdr:rowOff>
    </xdr:to>
    <xdr:sp macro="" textlink="">
      <xdr:nvSpPr>
        <xdr:cNvPr id="23" name="Ellipse 22">
          <a:extLst>
            <a:ext uri="{FF2B5EF4-FFF2-40B4-BE49-F238E27FC236}">
              <a16:creationId xmlns:a16="http://schemas.microsoft.com/office/drawing/2014/main" id="{AA4AA597-C8C7-4973-B656-B58D9699B6C1}"/>
            </a:ext>
          </a:extLst>
        </xdr:cNvPr>
        <xdr:cNvSpPr/>
      </xdr:nvSpPr>
      <xdr:spPr>
        <a:xfrm>
          <a:off x="424543" y="2125619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9</xdr:row>
      <xdr:rowOff>42746</xdr:rowOff>
    </xdr:from>
    <xdr:to>
      <xdr:col>1</xdr:col>
      <xdr:colOff>2363</xdr:colOff>
      <xdr:row>9</xdr:row>
      <xdr:rowOff>153329</xdr:rowOff>
    </xdr:to>
    <xdr:sp macro="" textlink="">
      <xdr:nvSpPr>
        <xdr:cNvPr id="24" name="Ellipse 23">
          <a:extLst>
            <a:ext uri="{FF2B5EF4-FFF2-40B4-BE49-F238E27FC236}">
              <a16:creationId xmlns:a16="http://schemas.microsoft.com/office/drawing/2014/main" id="{073ACBC4-1499-48F1-9EB1-BA425CB9BC29}"/>
            </a:ext>
          </a:extLst>
        </xdr:cNvPr>
        <xdr:cNvSpPr/>
      </xdr:nvSpPr>
      <xdr:spPr>
        <a:xfrm>
          <a:off x="424543" y="191917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15</xdr:row>
      <xdr:rowOff>42746</xdr:rowOff>
    </xdr:from>
    <xdr:to>
      <xdr:col>1</xdr:col>
      <xdr:colOff>2363</xdr:colOff>
      <xdr:row>15</xdr:row>
      <xdr:rowOff>153329</xdr:rowOff>
    </xdr:to>
    <xdr:sp macro="" textlink="">
      <xdr:nvSpPr>
        <xdr:cNvPr id="25" name="Ellipse 24">
          <a:extLst>
            <a:ext uri="{FF2B5EF4-FFF2-40B4-BE49-F238E27FC236}">
              <a16:creationId xmlns:a16="http://schemas.microsoft.com/office/drawing/2014/main" id="{E1367C0F-F885-4B52-9CB6-6A895609493C}"/>
            </a:ext>
          </a:extLst>
        </xdr:cNvPr>
        <xdr:cNvSpPr/>
      </xdr:nvSpPr>
      <xdr:spPr>
        <a:xfrm>
          <a:off x="424543" y="31193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16</xdr:row>
      <xdr:rowOff>42746</xdr:rowOff>
    </xdr:from>
    <xdr:to>
      <xdr:col>1</xdr:col>
      <xdr:colOff>2363</xdr:colOff>
      <xdr:row>16</xdr:row>
      <xdr:rowOff>153329</xdr:rowOff>
    </xdr:to>
    <xdr:sp macro="" textlink="">
      <xdr:nvSpPr>
        <xdr:cNvPr id="26" name="Ellipse 25">
          <a:extLst>
            <a:ext uri="{FF2B5EF4-FFF2-40B4-BE49-F238E27FC236}">
              <a16:creationId xmlns:a16="http://schemas.microsoft.com/office/drawing/2014/main" id="{84CC2BF8-633C-49A9-9780-A3169BC337DA}"/>
            </a:ext>
          </a:extLst>
        </xdr:cNvPr>
        <xdr:cNvSpPr/>
      </xdr:nvSpPr>
      <xdr:spPr>
        <a:xfrm>
          <a:off x="424543" y="3319346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  <xdr:twoCellAnchor>
    <xdr:from>
      <xdr:col>0</xdr:col>
      <xdr:colOff>424543</xdr:colOff>
      <xdr:row>19</xdr:row>
      <xdr:rowOff>42746</xdr:rowOff>
    </xdr:from>
    <xdr:to>
      <xdr:col>1</xdr:col>
      <xdr:colOff>2363</xdr:colOff>
      <xdr:row>19</xdr:row>
      <xdr:rowOff>153329</xdr:rowOff>
    </xdr:to>
    <xdr:sp macro="" textlink="">
      <xdr:nvSpPr>
        <xdr:cNvPr id="27" name="Ellipse 26">
          <a:extLst>
            <a:ext uri="{FF2B5EF4-FFF2-40B4-BE49-F238E27FC236}">
              <a16:creationId xmlns:a16="http://schemas.microsoft.com/office/drawing/2014/main" id="{FA497E9C-521B-40B3-A581-65A9778A1DDC}"/>
            </a:ext>
          </a:extLst>
        </xdr:cNvPr>
        <xdr:cNvSpPr/>
      </xdr:nvSpPr>
      <xdr:spPr>
        <a:xfrm>
          <a:off x="424543" y="3919421"/>
          <a:ext cx="111220" cy="110583"/>
        </a:xfrm>
        <a:prstGeom prst="ellipse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fr-CA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showGridLines="0" tabSelected="1" zoomScale="160" zoomScaleNormal="160" workbookViewId="0"/>
  </sheetViews>
  <sheetFormatPr baseColWidth="10" defaultRowHeight="15" customHeight="1" x14ac:dyDescent="0.25"/>
  <cols>
    <col min="1" max="1" width="6.21875" style="1" customWidth="1"/>
    <col min="2" max="3" width="11.5546875" style="1"/>
    <col min="4" max="4" width="19.5546875" style="1" customWidth="1"/>
    <col min="5" max="5" width="10.6640625" style="1" customWidth="1"/>
    <col min="6" max="6" width="13.6640625" style="2" customWidth="1"/>
    <col min="7" max="7" width="2.33203125" style="1" customWidth="1"/>
    <col min="8" max="16384" width="11.5546875" style="1"/>
  </cols>
  <sheetData>
    <row r="1" spans="1:6" ht="15" customHeight="1" x14ac:dyDescent="0.25">
      <c r="A1" s="45" t="s">
        <v>50</v>
      </c>
      <c r="B1" s="42"/>
      <c r="C1" s="42"/>
      <c r="D1" s="42"/>
      <c r="E1" s="42"/>
      <c r="F1" s="42"/>
    </row>
    <row r="2" spans="1:6" ht="15" customHeight="1" x14ac:dyDescent="0.25">
      <c r="B2" s="42"/>
      <c r="C2" s="42"/>
      <c r="D2" s="42"/>
      <c r="E2" s="42"/>
      <c r="F2" s="42"/>
    </row>
    <row r="3" spans="1:6" ht="15" customHeight="1" x14ac:dyDescent="0.25">
      <c r="A3" s="5" t="s">
        <v>16</v>
      </c>
    </row>
    <row r="4" spans="1:6" ht="15" customHeight="1" x14ac:dyDescent="0.25">
      <c r="A4" s="5"/>
    </row>
    <row r="5" spans="1:6" ht="15" customHeight="1" x14ac:dyDescent="0.25">
      <c r="A5" s="43"/>
      <c r="B5" s="37" t="s">
        <v>14</v>
      </c>
      <c r="C5" s="37"/>
      <c r="D5" s="37"/>
      <c r="E5" s="37"/>
      <c r="F5" s="37">
        <v>51291</v>
      </c>
    </row>
    <row r="6" spans="1:6" ht="15" customHeight="1" x14ac:dyDescent="0.25">
      <c r="A6" s="13" t="s">
        <v>12</v>
      </c>
      <c r="C6" s="4"/>
      <c r="D6" s="4"/>
      <c r="E6" s="4"/>
      <c r="F6" s="4"/>
    </row>
    <row r="7" spans="1:6" ht="15" customHeight="1" x14ac:dyDescent="0.25">
      <c r="A7" s="28" t="s">
        <v>59</v>
      </c>
      <c r="B7" s="4" t="s">
        <v>66</v>
      </c>
      <c r="C7" s="4"/>
      <c r="D7" s="4"/>
      <c r="E7" s="4">
        <f>+F5/0.88*0.12</f>
        <v>6994.2272727272721</v>
      </c>
      <c r="F7" s="44"/>
    </row>
    <row r="8" spans="1:6" ht="15" customHeight="1" x14ac:dyDescent="0.25">
      <c r="B8" s="4" t="s">
        <v>38</v>
      </c>
      <c r="C8" s="4"/>
      <c r="D8" s="4"/>
      <c r="E8" s="27">
        <v>24500</v>
      </c>
      <c r="F8" s="4"/>
    </row>
    <row r="9" spans="1:6" ht="15" customHeight="1" x14ac:dyDescent="0.25">
      <c r="B9" s="4" t="s">
        <v>30</v>
      </c>
      <c r="C9" s="4"/>
      <c r="D9" s="4"/>
      <c r="E9" s="4">
        <v>2000</v>
      </c>
      <c r="F9" s="4"/>
    </row>
    <row r="10" spans="1:6" ht="15" customHeight="1" x14ac:dyDescent="0.25">
      <c r="B10" s="4" t="s">
        <v>35</v>
      </c>
      <c r="C10" s="4"/>
      <c r="D10" s="4"/>
      <c r="E10" s="4">
        <v>6190</v>
      </c>
      <c r="F10" s="4"/>
    </row>
    <row r="11" spans="1:6" ht="15" customHeight="1" x14ac:dyDescent="0.25">
      <c r="B11" s="4" t="s">
        <v>56</v>
      </c>
      <c r="C11" s="4"/>
      <c r="D11" s="4"/>
      <c r="E11" s="4">
        <v>500</v>
      </c>
      <c r="F11" s="4"/>
    </row>
    <row r="12" spans="1:6" ht="15" customHeight="1" x14ac:dyDescent="0.25">
      <c r="B12" s="4" t="s">
        <v>67</v>
      </c>
      <c r="C12" s="4"/>
      <c r="D12" s="4"/>
      <c r="E12" s="4">
        <v>300</v>
      </c>
      <c r="F12" s="4"/>
    </row>
    <row r="13" spans="1:6" ht="15" customHeight="1" x14ac:dyDescent="0.25">
      <c r="B13" s="4" t="s">
        <v>54</v>
      </c>
      <c r="C13" s="4"/>
      <c r="D13" s="4"/>
      <c r="E13" s="4">
        <v>1250</v>
      </c>
      <c r="F13" s="4"/>
    </row>
    <row r="14" spans="1:6" ht="15" customHeight="1" x14ac:dyDescent="0.25">
      <c r="B14" s="4" t="s">
        <v>6</v>
      </c>
      <c r="C14" s="4"/>
      <c r="D14" s="4"/>
      <c r="E14" s="40">
        <f>+E40</f>
        <v>3266.6666666666665</v>
      </c>
      <c r="F14" s="29"/>
    </row>
    <row r="15" spans="1:6" ht="15" customHeight="1" x14ac:dyDescent="0.25">
      <c r="B15" s="4" t="s">
        <v>8</v>
      </c>
      <c r="C15" s="4"/>
      <c r="D15" s="4"/>
      <c r="E15" s="48">
        <f>+E53</f>
        <v>300</v>
      </c>
      <c r="F15" s="29" t="s">
        <v>28</v>
      </c>
    </row>
    <row r="16" spans="1:6" ht="15" customHeight="1" x14ac:dyDescent="0.25">
      <c r="B16" s="4" t="s">
        <v>58</v>
      </c>
      <c r="C16" s="4"/>
      <c r="D16" s="4"/>
      <c r="E16" s="4">
        <v>5400</v>
      </c>
      <c r="F16" s="4"/>
    </row>
    <row r="17" spans="1:6" ht="15" customHeight="1" x14ac:dyDescent="0.25">
      <c r="B17" s="4" t="s">
        <v>60</v>
      </c>
      <c r="C17" s="4"/>
      <c r="D17" s="4"/>
      <c r="E17" s="4">
        <v>1100</v>
      </c>
      <c r="F17" s="29" t="s">
        <v>28</v>
      </c>
    </row>
    <row r="18" spans="1:6" ht="15" customHeight="1" x14ac:dyDescent="0.25">
      <c r="B18" s="4" t="s">
        <v>62</v>
      </c>
      <c r="C18" s="4"/>
      <c r="D18" s="4"/>
      <c r="E18" s="4">
        <v>330</v>
      </c>
      <c r="F18" s="4"/>
    </row>
    <row r="19" spans="1:6" ht="15" customHeight="1" x14ac:dyDescent="0.25">
      <c r="B19" s="4" t="s">
        <v>32</v>
      </c>
      <c r="C19" s="4"/>
      <c r="D19" s="4"/>
      <c r="E19" s="11">
        <v>3800</v>
      </c>
      <c r="F19" s="4">
        <f>SUM(E7:E19)</f>
        <v>55930.893939393936</v>
      </c>
    </row>
    <row r="20" spans="1:6" ht="15" customHeight="1" x14ac:dyDescent="0.25">
      <c r="A20" s="13" t="s">
        <v>13</v>
      </c>
      <c r="B20" s="6"/>
      <c r="C20" s="4"/>
      <c r="D20" s="4"/>
      <c r="E20" s="4"/>
      <c r="F20" s="4"/>
    </row>
    <row r="21" spans="1:6" ht="15" customHeight="1" x14ac:dyDescent="0.25">
      <c r="A21" s="28" t="s">
        <v>43</v>
      </c>
      <c r="B21" s="4" t="s">
        <v>2</v>
      </c>
      <c r="C21" s="4"/>
      <c r="D21" s="4"/>
      <c r="E21" s="4">
        <v>-4000</v>
      </c>
      <c r="F21" s="29" t="s">
        <v>57</v>
      </c>
    </row>
    <row r="22" spans="1:6" ht="15" customHeight="1" x14ac:dyDescent="0.25">
      <c r="B22" s="4" t="s">
        <v>53</v>
      </c>
      <c r="C22" s="4"/>
      <c r="D22" s="4"/>
      <c r="E22" s="27">
        <v>-21000</v>
      </c>
      <c r="F22" s="4"/>
    </row>
    <row r="23" spans="1:6" ht="15" customHeight="1" x14ac:dyDescent="0.25">
      <c r="B23" s="4" t="s">
        <v>29</v>
      </c>
      <c r="C23" s="4"/>
      <c r="D23" s="4"/>
      <c r="E23" s="11">
        <v>-5000</v>
      </c>
      <c r="F23" s="4">
        <f>SUM(E21:E23)</f>
        <v>-30000</v>
      </c>
    </row>
    <row r="25" spans="1:6" ht="15" customHeight="1" thickBot="1" x14ac:dyDescent="0.3">
      <c r="A25" s="38"/>
      <c r="B25" s="38" t="s">
        <v>15</v>
      </c>
      <c r="C25" s="38"/>
      <c r="D25" s="38"/>
      <c r="E25" s="38"/>
      <c r="F25" s="39">
        <f>SUM(F5:F23)</f>
        <v>77221.893939393936</v>
      </c>
    </row>
    <row r="26" spans="1:6" ht="15" customHeight="1" thickTop="1" x14ac:dyDescent="0.25">
      <c r="F26" s="14"/>
    </row>
    <row r="27" spans="1:6" ht="15" customHeight="1" x14ac:dyDescent="0.25">
      <c r="F27" s="14"/>
    </row>
    <row r="28" spans="1:6" ht="15" customHeight="1" x14ac:dyDescent="0.25">
      <c r="A28" s="5" t="s">
        <v>17</v>
      </c>
    </row>
    <row r="29" spans="1:6" ht="15" customHeight="1" thickBot="1" x14ac:dyDescent="0.3">
      <c r="B29" s="1" t="s">
        <v>69</v>
      </c>
      <c r="F29" s="12">
        <f>-E21</f>
        <v>4000</v>
      </c>
    </row>
    <row r="30" spans="1:6" ht="15" customHeight="1" thickTop="1" x14ac:dyDescent="0.25"/>
    <row r="32" spans="1:6" ht="15" customHeight="1" x14ac:dyDescent="0.25">
      <c r="A32" s="5" t="s">
        <v>48</v>
      </c>
    </row>
    <row r="33" spans="1:6" ht="15" customHeight="1" x14ac:dyDescent="0.25">
      <c r="A33" s="5"/>
      <c r="B33" s="1" t="s">
        <v>45</v>
      </c>
      <c r="F33" s="2">
        <v>0</v>
      </c>
    </row>
    <row r="34" spans="1:6" ht="15" customHeight="1" x14ac:dyDescent="0.25">
      <c r="A34" s="5"/>
      <c r="B34" s="1" t="s">
        <v>46</v>
      </c>
      <c r="D34" s="4">
        <f>-E19</f>
        <v>-3800</v>
      </c>
      <c r="E34" s="1" t="s">
        <v>49</v>
      </c>
      <c r="F34" s="2">
        <f>-E19/2</f>
        <v>-1900</v>
      </c>
    </row>
    <row r="35" spans="1:6" ht="15" customHeight="1" thickBot="1" x14ac:dyDescent="0.3">
      <c r="B35" s="1" t="s">
        <v>47</v>
      </c>
      <c r="F35" s="12">
        <v>0</v>
      </c>
    </row>
    <row r="36" spans="1:6" ht="15" customHeight="1" thickTop="1" x14ac:dyDescent="0.25"/>
    <row r="38" spans="1:6" ht="15" customHeight="1" x14ac:dyDescent="0.25">
      <c r="A38" s="15" t="s">
        <v>18</v>
      </c>
    </row>
    <row r="39" spans="1:6" ht="15" customHeight="1" x14ac:dyDescent="0.25">
      <c r="A39" s="1" t="s">
        <v>22</v>
      </c>
    </row>
    <row r="40" spans="1:6" ht="15" customHeight="1" x14ac:dyDescent="0.25">
      <c r="A40" s="1" t="s">
        <v>51</v>
      </c>
      <c r="E40" s="40">
        <f>4900*8/12</f>
        <v>3266.6666666666665</v>
      </c>
    </row>
    <row r="41" spans="1:6" ht="15" customHeight="1" x14ac:dyDescent="0.25">
      <c r="E41" s="4"/>
    </row>
    <row r="42" spans="1:6" ht="15" customHeight="1" x14ac:dyDescent="0.25">
      <c r="A42" s="15" t="s">
        <v>19</v>
      </c>
      <c r="E42" s="4"/>
    </row>
    <row r="43" spans="1:6" ht="15" customHeight="1" x14ac:dyDescent="0.25">
      <c r="A43" s="52" t="s">
        <v>68</v>
      </c>
      <c r="B43" s="52"/>
      <c r="C43" s="52"/>
      <c r="D43" s="52"/>
      <c r="E43" s="52"/>
    </row>
    <row r="44" spans="1:6" ht="15" customHeight="1" x14ac:dyDescent="0.25">
      <c r="A44" s="52"/>
      <c r="B44" s="52"/>
      <c r="C44" s="52"/>
      <c r="D44" s="52"/>
      <c r="E44" s="52"/>
    </row>
    <row r="45" spans="1:6" ht="15" customHeight="1" x14ac:dyDescent="0.25">
      <c r="A45" s="41"/>
      <c r="B45" s="41"/>
      <c r="C45" s="41"/>
      <c r="D45" s="41"/>
      <c r="E45" s="41"/>
    </row>
    <row r="46" spans="1:6" ht="15" customHeight="1" x14ac:dyDescent="0.25">
      <c r="A46" s="15" t="s">
        <v>20</v>
      </c>
    </row>
    <row r="47" spans="1:6" ht="15" customHeight="1" x14ac:dyDescent="0.25">
      <c r="A47" s="1" t="s">
        <v>61</v>
      </c>
    </row>
    <row r="48" spans="1:6" ht="15" customHeight="1" x14ac:dyDescent="0.25">
      <c r="A48" s="1" t="s">
        <v>65</v>
      </c>
    </row>
    <row r="49" spans="1:6" ht="15" customHeight="1" x14ac:dyDescent="0.25">
      <c r="A49" s="17" t="s">
        <v>3</v>
      </c>
      <c r="B49" s="18"/>
      <c r="C49" s="18"/>
      <c r="D49" s="18"/>
      <c r="E49" s="49">
        <v>2400</v>
      </c>
      <c r="F49" s="26" t="s">
        <v>40</v>
      </c>
    </row>
    <row r="50" spans="1:6" ht="15" customHeight="1" x14ac:dyDescent="0.25">
      <c r="A50" s="20" t="s">
        <v>24</v>
      </c>
      <c r="B50" s="21"/>
      <c r="C50" s="21"/>
      <c r="D50" s="21"/>
      <c r="E50" s="22"/>
    </row>
    <row r="51" spans="1:6" ht="15" customHeight="1" x14ac:dyDescent="0.25">
      <c r="A51" s="20"/>
      <c r="B51" s="21" t="s">
        <v>71</v>
      </c>
      <c r="C51" s="21"/>
      <c r="D51" s="21"/>
      <c r="E51" s="22"/>
      <c r="F51" s="32">
        <f>E49/0.8</f>
        <v>3000</v>
      </c>
    </row>
    <row r="52" spans="1:6" ht="15" customHeight="1" x14ac:dyDescent="0.25">
      <c r="A52" s="20"/>
      <c r="B52" s="21" t="s">
        <v>70</v>
      </c>
      <c r="C52" s="21"/>
      <c r="D52" s="21"/>
      <c r="E52" s="51">
        <f>-F51*0.7</f>
        <v>-2100</v>
      </c>
      <c r="F52" s="26" t="s">
        <v>27</v>
      </c>
    </row>
    <row r="53" spans="1:6" ht="15" customHeight="1" x14ac:dyDescent="0.25">
      <c r="A53" s="23" t="s">
        <v>4</v>
      </c>
      <c r="B53" s="24"/>
      <c r="C53" s="24"/>
      <c r="D53" s="24"/>
      <c r="E53" s="50">
        <f>SUM(E49:E52)</f>
        <v>300</v>
      </c>
      <c r="F53" s="26" t="s">
        <v>28</v>
      </c>
    </row>
    <row r="55" spans="1:6" ht="15" customHeight="1" x14ac:dyDescent="0.25">
      <c r="A55" s="15" t="s">
        <v>21</v>
      </c>
    </row>
    <row r="56" spans="1:6" ht="15" customHeight="1" x14ac:dyDescent="0.25">
      <c r="A56" s="1" t="s">
        <v>10</v>
      </c>
    </row>
    <row r="57" spans="1:6" ht="15" customHeight="1" x14ac:dyDescent="0.25">
      <c r="A57" s="1" t="s">
        <v>63</v>
      </c>
    </row>
    <row r="58" spans="1:6" ht="15" customHeight="1" x14ac:dyDescent="0.25">
      <c r="A58" s="1" t="s">
        <v>39</v>
      </c>
    </row>
  </sheetData>
  <mergeCells count="1">
    <mergeCell ref="A43:E44"/>
  </mergeCells>
  <pageMargins left="0.98425196850393704" right="0.98425196850393704" top="0.98425196850393704" bottom="0.98425196850393704" header="0.51181102362204722" footer="0.51181102362204722"/>
  <pageSetup scale="93" fitToHeight="0" orientation="portrait" r:id="rId1"/>
  <headerFooter alignWithMargins="0"/>
  <rowBreaks count="1" manualBreakCount="1">
    <brk id="37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4D9BF-C353-4D2C-B513-35CB22AAF133}">
  <sheetPr>
    <pageSetUpPr fitToPage="1"/>
  </sheetPr>
  <dimension ref="A1:F60"/>
  <sheetViews>
    <sheetView zoomScale="160" zoomScaleNormal="160" workbookViewId="0"/>
  </sheetViews>
  <sheetFormatPr baseColWidth="10" defaultRowHeight="15" customHeight="1" x14ac:dyDescent="0.25"/>
  <cols>
    <col min="1" max="1" width="6.21875" style="1" customWidth="1"/>
    <col min="2" max="3" width="11.5546875" style="1"/>
    <col min="4" max="4" width="19.5546875" style="1" customWidth="1"/>
    <col min="5" max="5" width="10.6640625" style="1" customWidth="1"/>
    <col min="6" max="6" width="13.6640625" style="2" customWidth="1"/>
    <col min="7" max="7" width="2.33203125" style="1" customWidth="1"/>
    <col min="8" max="16384" width="11.5546875" style="1"/>
  </cols>
  <sheetData>
    <row r="1" spans="1:6" ht="15" customHeight="1" x14ac:dyDescent="0.25">
      <c r="A1" s="45" t="s">
        <v>50</v>
      </c>
      <c r="B1" s="42"/>
      <c r="C1" s="42"/>
      <c r="D1" s="42"/>
      <c r="E1" s="42"/>
      <c r="F1" s="42"/>
    </row>
    <row r="2" spans="1:6" ht="15" customHeight="1" x14ac:dyDescent="0.25">
      <c r="B2" s="42"/>
      <c r="C2" s="42"/>
      <c r="D2" s="42"/>
      <c r="E2" s="42"/>
      <c r="F2" s="42"/>
    </row>
    <row r="3" spans="1:6" ht="15" customHeight="1" x14ac:dyDescent="0.25">
      <c r="A3" s="5" t="s">
        <v>16</v>
      </c>
    </row>
    <row r="4" spans="1:6" ht="15" customHeight="1" x14ac:dyDescent="0.25">
      <c r="A4" s="5"/>
    </row>
    <row r="5" spans="1:6" ht="15" customHeight="1" x14ac:dyDescent="0.25">
      <c r="A5" s="43"/>
      <c r="B5" s="37" t="s">
        <v>14</v>
      </c>
      <c r="C5" s="37"/>
      <c r="D5" s="37"/>
      <c r="E5" s="37"/>
      <c r="F5" s="37">
        <v>51291</v>
      </c>
    </row>
    <row r="6" spans="1:6" ht="15" customHeight="1" x14ac:dyDescent="0.25">
      <c r="A6" s="13" t="s">
        <v>12</v>
      </c>
      <c r="C6" s="4"/>
      <c r="D6" s="4"/>
      <c r="E6" s="4"/>
      <c r="F6" s="4"/>
    </row>
    <row r="7" spans="1:6" ht="15" customHeight="1" x14ac:dyDescent="0.25">
      <c r="A7" s="28"/>
      <c r="B7" s="4" t="s">
        <v>66</v>
      </c>
      <c r="C7" s="4"/>
      <c r="D7" s="4"/>
      <c r="E7" s="4">
        <f>+F5/0.88*0.12</f>
        <v>6994.2272727272721</v>
      </c>
      <c r="F7" s="44"/>
    </row>
    <row r="8" spans="1:6" ht="15" customHeight="1" x14ac:dyDescent="0.25">
      <c r="B8" s="4" t="s">
        <v>38</v>
      </c>
      <c r="C8" s="4"/>
      <c r="D8" s="4"/>
      <c r="E8" s="27">
        <v>24500</v>
      </c>
      <c r="F8" s="4"/>
    </row>
    <row r="9" spans="1:6" ht="15" customHeight="1" x14ac:dyDescent="0.25">
      <c r="B9" s="4" t="s">
        <v>30</v>
      </c>
      <c r="C9" s="4"/>
      <c r="D9" s="4"/>
      <c r="E9" s="4">
        <v>2000</v>
      </c>
      <c r="F9" s="4"/>
    </row>
    <row r="10" spans="1:6" ht="15" hidden="1" customHeight="1" x14ac:dyDescent="0.25">
      <c r="B10" s="4" t="s">
        <v>56</v>
      </c>
      <c r="C10" s="4"/>
      <c r="D10" s="4"/>
      <c r="E10" s="4">
        <v>500</v>
      </c>
      <c r="F10" s="4"/>
    </row>
    <row r="11" spans="1:6" ht="15" customHeight="1" x14ac:dyDescent="0.25">
      <c r="B11" s="4" t="s">
        <v>35</v>
      </c>
      <c r="C11" s="4"/>
      <c r="D11" s="4"/>
      <c r="E11" s="4">
        <v>6190</v>
      </c>
      <c r="F11" s="4"/>
    </row>
    <row r="12" spans="1:6" ht="15" customHeight="1" x14ac:dyDescent="0.25">
      <c r="B12" s="4" t="s">
        <v>67</v>
      </c>
      <c r="C12" s="4"/>
      <c r="D12" s="4"/>
      <c r="E12" s="4">
        <v>300</v>
      </c>
      <c r="F12" s="4"/>
    </row>
    <row r="13" spans="1:6" ht="15" customHeight="1" x14ac:dyDescent="0.25">
      <c r="B13" s="4" t="s">
        <v>54</v>
      </c>
      <c r="C13" s="4"/>
      <c r="D13" s="4"/>
      <c r="E13" s="4">
        <v>1250</v>
      </c>
      <c r="F13" s="4"/>
    </row>
    <row r="14" spans="1:6" ht="15" hidden="1" customHeight="1" x14ac:dyDescent="0.25">
      <c r="B14" s="4" t="s">
        <v>6</v>
      </c>
      <c r="C14" s="4"/>
      <c r="D14" s="4"/>
      <c r="E14" s="40">
        <f>+E40</f>
        <v>3266.6666666666665</v>
      </c>
      <c r="F14" s="29"/>
    </row>
    <row r="15" spans="1:6" ht="15" hidden="1" customHeight="1" x14ac:dyDescent="0.25">
      <c r="B15" s="4" t="s">
        <v>8</v>
      </c>
      <c r="C15" s="4"/>
      <c r="D15" s="4"/>
      <c r="E15" s="33">
        <f>+E53</f>
        <v>270</v>
      </c>
      <c r="F15" s="29" t="s">
        <v>28</v>
      </c>
    </row>
    <row r="16" spans="1:6" ht="15" customHeight="1" x14ac:dyDescent="0.25">
      <c r="B16" s="4" t="s">
        <v>58</v>
      </c>
      <c r="C16" s="4"/>
      <c r="D16" s="4"/>
      <c r="E16" s="4">
        <v>5400</v>
      </c>
      <c r="F16" s="4"/>
    </row>
    <row r="17" spans="1:6" ht="15" hidden="1" customHeight="1" x14ac:dyDescent="0.25">
      <c r="B17" s="4" t="s">
        <v>60</v>
      </c>
      <c r="C17" s="4"/>
      <c r="D17" s="4"/>
      <c r="E17" s="4">
        <v>1100</v>
      </c>
      <c r="F17" s="29" t="s">
        <v>28</v>
      </c>
    </row>
    <row r="18" spans="1:6" ht="15" hidden="1" customHeight="1" x14ac:dyDescent="0.25">
      <c r="B18" s="4" t="s">
        <v>62</v>
      </c>
      <c r="C18" s="4"/>
      <c r="D18" s="4"/>
      <c r="E18" s="4">
        <v>330</v>
      </c>
      <c r="F18" s="4"/>
    </row>
    <row r="19" spans="1:6" ht="15" hidden="1" customHeight="1" x14ac:dyDescent="0.25">
      <c r="B19" s="4" t="s">
        <v>32</v>
      </c>
      <c r="C19" s="4"/>
      <c r="D19" s="4"/>
      <c r="E19" s="11">
        <v>3800</v>
      </c>
      <c r="F19" s="4">
        <f>SUM(E7:E19)</f>
        <v>55900.893939393936</v>
      </c>
    </row>
    <row r="20" spans="1:6" ht="15" customHeight="1" x14ac:dyDescent="0.25">
      <c r="A20" s="13" t="s">
        <v>13</v>
      </c>
      <c r="B20" s="6"/>
      <c r="C20" s="4"/>
      <c r="D20" s="4"/>
      <c r="E20" s="4"/>
      <c r="F20" s="4"/>
    </row>
    <row r="21" spans="1:6" ht="15" hidden="1" customHeight="1" x14ac:dyDescent="0.25">
      <c r="A21" s="28" t="s">
        <v>43</v>
      </c>
      <c r="B21" s="4" t="s">
        <v>2</v>
      </c>
      <c r="C21" s="4"/>
      <c r="D21" s="4"/>
      <c r="E21" s="4">
        <v>-4000</v>
      </c>
      <c r="F21" s="29" t="s">
        <v>57</v>
      </c>
    </row>
    <row r="22" spans="1:6" ht="15" customHeight="1" x14ac:dyDescent="0.25">
      <c r="B22" s="4" t="s">
        <v>53</v>
      </c>
      <c r="C22" s="4"/>
      <c r="D22" s="4"/>
      <c r="E22" s="27">
        <v>-21000</v>
      </c>
      <c r="F22" s="4"/>
    </row>
    <row r="23" spans="1:6" ht="15" hidden="1" customHeight="1" x14ac:dyDescent="0.25">
      <c r="B23" s="4" t="s">
        <v>29</v>
      </c>
      <c r="C23" s="4"/>
      <c r="D23" s="4"/>
      <c r="E23" s="11">
        <v>-5000</v>
      </c>
      <c r="F23" s="4">
        <f>SUM(E21:E23)</f>
        <v>-30000</v>
      </c>
    </row>
    <row r="25" spans="1:6" ht="15" customHeight="1" thickBot="1" x14ac:dyDescent="0.3">
      <c r="A25" s="38"/>
      <c r="B25" s="38" t="s">
        <v>15</v>
      </c>
      <c r="C25" s="38"/>
      <c r="D25" s="38"/>
      <c r="E25" s="38"/>
      <c r="F25" s="47" t="s">
        <v>64</v>
      </c>
    </row>
    <row r="26" spans="1:6" ht="15" hidden="1" customHeight="1" thickTop="1" x14ac:dyDescent="0.25">
      <c r="F26" s="14"/>
    </row>
    <row r="27" spans="1:6" ht="15" hidden="1" customHeight="1" x14ac:dyDescent="0.25">
      <c r="F27" s="14"/>
    </row>
    <row r="28" spans="1:6" ht="15" hidden="1" customHeight="1" x14ac:dyDescent="0.25">
      <c r="A28" s="5" t="s">
        <v>17</v>
      </c>
    </row>
    <row r="29" spans="1:6" ht="15" hidden="1" customHeight="1" thickBot="1" x14ac:dyDescent="0.3">
      <c r="B29" s="1" t="s">
        <v>33</v>
      </c>
      <c r="F29" s="12">
        <f>-E21</f>
        <v>4000</v>
      </c>
    </row>
    <row r="30" spans="1:6" ht="15" hidden="1" customHeight="1" thickTop="1" x14ac:dyDescent="0.25"/>
    <row r="31" spans="1:6" ht="15" hidden="1" customHeight="1" x14ac:dyDescent="0.25"/>
    <row r="32" spans="1:6" ht="15" hidden="1" customHeight="1" x14ac:dyDescent="0.25">
      <c r="A32" s="5" t="s">
        <v>48</v>
      </c>
    </row>
    <row r="33" spans="1:6" ht="15" hidden="1" customHeight="1" x14ac:dyDescent="0.25">
      <c r="A33" s="5"/>
      <c r="B33" s="1" t="s">
        <v>45</v>
      </c>
      <c r="F33" s="2">
        <v>0</v>
      </c>
    </row>
    <row r="34" spans="1:6" ht="15" hidden="1" customHeight="1" x14ac:dyDescent="0.25">
      <c r="A34" s="5"/>
      <c r="B34" s="1" t="s">
        <v>46</v>
      </c>
      <c r="D34" s="4">
        <f>-E19</f>
        <v>-3800</v>
      </c>
      <c r="E34" s="1" t="s">
        <v>49</v>
      </c>
      <c r="F34" s="2">
        <f>-E19/2</f>
        <v>-1900</v>
      </c>
    </row>
    <row r="35" spans="1:6" ht="15" hidden="1" customHeight="1" thickBot="1" x14ac:dyDescent="0.3">
      <c r="B35" s="1" t="s">
        <v>47</v>
      </c>
      <c r="F35" s="12">
        <v>0</v>
      </c>
    </row>
    <row r="36" spans="1:6" ht="15" hidden="1" customHeight="1" thickTop="1" x14ac:dyDescent="0.25"/>
    <row r="37" spans="1:6" ht="15" hidden="1" customHeight="1" x14ac:dyDescent="0.25"/>
    <row r="38" spans="1:6" ht="15" hidden="1" customHeight="1" x14ac:dyDescent="0.25">
      <c r="A38" s="15" t="s">
        <v>18</v>
      </c>
    </row>
    <row r="39" spans="1:6" ht="15" hidden="1" customHeight="1" x14ac:dyDescent="0.25">
      <c r="A39" s="1" t="s">
        <v>22</v>
      </c>
    </row>
    <row r="40" spans="1:6" ht="15" hidden="1" customHeight="1" x14ac:dyDescent="0.25">
      <c r="A40" s="1" t="s">
        <v>51</v>
      </c>
      <c r="E40" s="40">
        <f>4900*8/12</f>
        <v>3266.6666666666665</v>
      </c>
    </row>
    <row r="41" spans="1:6" ht="15" customHeight="1" thickTop="1" x14ac:dyDescent="0.25">
      <c r="E41" s="4"/>
    </row>
    <row r="42" spans="1:6" ht="15" customHeight="1" x14ac:dyDescent="0.25">
      <c r="A42" s="15" t="s">
        <v>19</v>
      </c>
      <c r="E42" s="4"/>
    </row>
    <row r="43" spans="1:6" ht="15" customHeight="1" x14ac:dyDescent="0.25">
      <c r="A43" s="52" t="s">
        <v>68</v>
      </c>
      <c r="B43" s="52"/>
      <c r="C43" s="52"/>
      <c r="D43" s="52"/>
      <c r="E43" s="52"/>
    </row>
    <row r="44" spans="1:6" ht="15" customHeight="1" x14ac:dyDescent="0.25">
      <c r="A44" s="52"/>
      <c r="B44" s="52"/>
      <c r="C44" s="52"/>
      <c r="D44" s="52"/>
      <c r="E44" s="52"/>
    </row>
    <row r="45" spans="1:6" ht="15" hidden="1" customHeight="1" x14ac:dyDescent="0.25">
      <c r="A45" s="46"/>
      <c r="B45" s="46"/>
      <c r="C45" s="46"/>
      <c r="D45" s="46"/>
      <c r="E45" s="46"/>
    </row>
    <row r="46" spans="1:6" ht="15" hidden="1" customHeight="1" x14ac:dyDescent="0.25">
      <c r="A46" s="15" t="s">
        <v>20</v>
      </c>
    </row>
    <row r="47" spans="1:6" ht="15" hidden="1" customHeight="1" x14ac:dyDescent="0.25">
      <c r="A47" s="1" t="s">
        <v>61</v>
      </c>
    </row>
    <row r="48" spans="1:6" ht="15" hidden="1" customHeight="1" x14ac:dyDescent="0.25">
      <c r="A48" s="1" t="s">
        <v>26</v>
      </c>
    </row>
    <row r="49" spans="1:6" ht="15" hidden="1" customHeight="1" x14ac:dyDescent="0.25">
      <c r="A49" s="1" t="s">
        <v>3</v>
      </c>
      <c r="E49" s="4">
        <v>2100</v>
      </c>
      <c r="F49" s="26" t="s">
        <v>40</v>
      </c>
    </row>
    <row r="50" spans="1:6" ht="15" hidden="1" customHeight="1" x14ac:dyDescent="0.25">
      <c r="A50" s="17" t="s">
        <v>24</v>
      </c>
      <c r="B50" s="18"/>
      <c r="C50" s="18"/>
      <c r="D50" s="18"/>
      <c r="E50" s="19"/>
    </row>
    <row r="51" spans="1:6" ht="15" hidden="1" customHeight="1" x14ac:dyDescent="0.25">
      <c r="A51" s="20"/>
      <c r="B51" s="21" t="s">
        <v>55</v>
      </c>
      <c r="C51" s="21"/>
      <c r="D51" s="21"/>
      <c r="E51" s="22"/>
      <c r="F51" s="32">
        <f>E49/0.7</f>
        <v>3000</v>
      </c>
    </row>
    <row r="52" spans="1:6" ht="15" hidden="1" customHeight="1" x14ac:dyDescent="0.25">
      <c r="A52" s="23"/>
      <c r="B52" s="24" t="s">
        <v>52</v>
      </c>
      <c r="C52" s="24"/>
      <c r="D52" s="24"/>
      <c r="E52" s="25">
        <f>-F51*0.61</f>
        <v>-1830</v>
      </c>
      <c r="F52" s="26" t="s">
        <v>27</v>
      </c>
    </row>
    <row r="53" spans="1:6" ht="15" hidden="1" customHeight="1" thickBot="1" x14ac:dyDescent="0.3">
      <c r="A53" s="1" t="s">
        <v>4</v>
      </c>
      <c r="E53" s="31">
        <f>SUM(E49:E52)</f>
        <v>270</v>
      </c>
      <c r="F53" s="26" t="s">
        <v>28</v>
      </c>
    </row>
    <row r="54" spans="1:6" ht="15" hidden="1" customHeight="1" thickTop="1" x14ac:dyDescent="0.25"/>
    <row r="55" spans="1:6" ht="15" hidden="1" customHeight="1" x14ac:dyDescent="0.25">
      <c r="A55" s="15" t="s">
        <v>21</v>
      </c>
    </row>
    <row r="56" spans="1:6" ht="15" hidden="1" customHeight="1" x14ac:dyDescent="0.25">
      <c r="A56" s="1" t="s">
        <v>10</v>
      </c>
    </row>
    <row r="57" spans="1:6" ht="15" hidden="1" customHeight="1" x14ac:dyDescent="0.25">
      <c r="A57" s="1" t="s">
        <v>63</v>
      </c>
    </row>
    <row r="58" spans="1:6" ht="15" hidden="1" customHeight="1" x14ac:dyDescent="0.25">
      <c r="A58" s="1" t="s">
        <v>39</v>
      </c>
    </row>
    <row r="59" spans="1:6" ht="15" hidden="1" customHeight="1" x14ac:dyDescent="0.25"/>
    <row r="60" spans="1:6" ht="15" hidden="1" customHeight="1" x14ac:dyDescent="0.25"/>
  </sheetData>
  <mergeCells count="1">
    <mergeCell ref="A43:E44"/>
  </mergeCells>
  <pageMargins left="0.98425196850393704" right="0.98425196850393704" top="0.98425196850393704" bottom="0.98425196850393704" header="0.51181102362204722" footer="0.51181102362204722"/>
  <pageSetup scale="93" fitToHeight="0" orientation="portrait" r:id="rId1"/>
  <headerFooter alignWithMargins="0"/>
  <rowBreaks count="1" manualBreakCount="1">
    <brk id="37" max="16383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1"/>
  <sheetViews>
    <sheetView zoomScale="130" zoomScaleNormal="130" workbookViewId="0">
      <selection activeCell="E45" sqref="E45"/>
    </sheetView>
  </sheetViews>
  <sheetFormatPr baseColWidth="10" defaultRowHeight="15" x14ac:dyDescent="0.25"/>
  <cols>
    <col min="1" max="1" width="6.21875" style="7" customWidth="1"/>
    <col min="2" max="3" width="11.5546875" style="8"/>
    <col min="4" max="4" width="19.5546875" style="8" customWidth="1"/>
    <col min="5" max="5" width="10.6640625" style="8" customWidth="1"/>
    <col min="6" max="6" width="13.33203125" style="9" customWidth="1"/>
    <col min="7" max="7" width="2.33203125" style="8" customWidth="1"/>
    <col min="8" max="16384" width="11.5546875" style="8"/>
  </cols>
  <sheetData>
    <row r="1" spans="1:6" ht="18.75" x14ac:dyDescent="0.3">
      <c r="B1" s="3"/>
      <c r="C1" s="3"/>
      <c r="D1" s="3"/>
      <c r="E1" s="3"/>
      <c r="F1" s="3"/>
    </row>
    <row r="2" spans="1:6" ht="18.75" x14ac:dyDescent="0.3">
      <c r="B2" s="3"/>
      <c r="C2" s="3"/>
      <c r="D2" s="3"/>
      <c r="E2" s="3"/>
      <c r="F2" s="3"/>
    </row>
    <row r="3" spans="1:6" ht="15.75" x14ac:dyDescent="0.25">
      <c r="A3" s="5" t="s">
        <v>16</v>
      </c>
      <c r="B3" s="1"/>
      <c r="C3" s="1"/>
      <c r="D3" s="1"/>
      <c r="E3" s="1"/>
      <c r="F3" s="2"/>
    </row>
    <row r="4" spans="1:6" ht="15.75" x14ac:dyDescent="0.25">
      <c r="B4" s="4" t="s">
        <v>14</v>
      </c>
      <c r="C4" s="4"/>
      <c r="D4" s="4"/>
      <c r="E4" s="4"/>
      <c r="F4" s="4">
        <v>42961</v>
      </c>
    </row>
    <row r="5" spans="1:6" ht="15.75" x14ac:dyDescent="0.25">
      <c r="A5" s="13" t="s">
        <v>12</v>
      </c>
      <c r="C5" s="4"/>
      <c r="D5" s="4"/>
      <c r="E5" s="4"/>
      <c r="F5" s="4"/>
    </row>
    <row r="6" spans="1:6" ht="15.75" x14ac:dyDescent="0.25">
      <c r="A6" s="35" t="s">
        <v>42</v>
      </c>
      <c r="B6" s="4" t="s">
        <v>0</v>
      </c>
      <c r="C6" s="4"/>
      <c r="D6" s="4"/>
      <c r="E6" s="4">
        <v>12131</v>
      </c>
      <c r="F6" s="36"/>
    </row>
    <row r="7" spans="1:6" ht="15.75" x14ac:dyDescent="0.25">
      <c r="B7" s="4" t="s">
        <v>38</v>
      </c>
      <c r="C7" s="4"/>
      <c r="D7" s="4"/>
      <c r="E7" s="27">
        <v>24588</v>
      </c>
      <c r="F7" s="4"/>
    </row>
    <row r="8" spans="1:6" ht="15.75" x14ac:dyDescent="0.25">
      <c r="B8" s="4" t="s">
        <v>30</v>
      </c>
      <c r="C8" s="4"/>
      <c r="D8" s="4"/>
      <c r="E8" s="4">
        <v>1000</v>
      </c>
      <c r="F8" s="4"/>
    </row>
    <row r="9" spans="1:6" ht="15.75" x14ac:dyDescent="0.25">
      <c r="B9" s="4" t="s">
        <v>1</v>
      </c>
      <c r="C9" s="4"/>
      <c r="D9" s="4"/>
      <c r="E9" s="4">
        <v>537</v>
      </c>
      <c r="F9" s="4"/>
    </row>
    <row r="10" spans="1:6" ht="15.75" x14ac:dyDescent="0.25">
      <c r="B10" s="4" t="s">
        <v>5</v>
      </c>
      <c r="C10" s="4"/>
      <c r="D10" s="4"/>
      <c r="E10" s="34">
        <v>470</v>
      </c>
      <c r="F10" s="4"/>
    </row>
    <row r="11" spans="1:6" ht="15.75" x14ac:dyDescent="0.25">
      <c r="B11" s="4" t="s">
        <v>31</v>
      </c>
      <c r="C11" s="4"/>
      <c r="D11" s="4"/>
      <c r="E11" s="4">
        <v>5845</v>
      </c>
      <c r="F11" s="4"/>
    </row>
    <row r="12" spans="1:6" ht="15.75" x14ac:dyDescent="0.25">
      <c r="B12" s="4" t="s">
        <v>6</v>
      </c>
      <c r="C12" s="4"/>
      <c r="D12" s="4"/>
      <c r="E12" s="30">
        <v>3772</v>
      </c>
      <c r="F12" s="4"/>
    </row>
    <row r="13" spans="1:6" ht="15.75" x14ac:dyDescent="0.25">
      <c r="B13" s="4" t="s">
        <v>35</v>
      </c>
      <c r="C13" s="4"/>
      <c r="D13" s="4"/>
      <c r="E13" s="4">
        <v>620</v>
      </c>
      <c r="F13" s="4"/>
    </row>
    <row r="14" spans="1:6" ht="15.75" x14ac:dyDescent="0.25">
      <c r="B14" s="4" t="s">
        <v>8</v>
      </c>
      <c r="C14" s="4"/>
      <c r="D14" s="4"/>
      <c r="E14" s="33">
        <f>+E46</f>
        <v>422.2800000000002</v>
      </c>
      <c r="F14" s="29" t="s">
        <v>28</v>
      </c>
    </row>
    <row r="15" spans="1:6" ht="15.75" x14ac:dyDescent="0.25">
      <c r="B15" s="4" t="s">
        <v>36</v>
      </c>
      <c r="C15" s="4"/>
      <c r="D15" s="4"/>
      <c r="E15" s="4">
        <v>8856</v>
      </c>
      <c r="F15" s="4"/>
    </row>
    <row r="16" spans="1:6" ht="15.75" x14ac:dyDescent="0.25">
      <c r="B16" s="4" t="s">
        <v>9</v>
      </c>
      <c r="C16" s="4"/>
      <c r="D16" s="4"/>
      <c r="E16" s="4">
        <v>350</v>
      </c>
      <c r="F16" s="4"/>
    </row>
    <row r="17" spans="1:6" ht="15.75" x14ac:dyDescent="0.25">
      <c r="B17" s="4" t="s">
        <v>32</v>
      </c>
      <c r="C17" s="4"/>
      <c r="D17" s="4"/>
      <c r="E17" s="11">
        <v>3920</v>
      </c>
      <c r="F17" s="4">
        <f>SUM(E6:E17)</f>
        <v>62511.28</v>
      </c>
    </row>
    <row r="18" spans="1:6" ht="15.75" x14ac:dyDescent="0.25">
      <c r="A18" s="13" t="s">
        <v>13</v>
      </c>
      <c r="B18" s="6"/>
      <c r="C18" s="4"/>
      <c r="D18" s="4"/>
      <c r="E18" s="4"/>
      <c r="F18" s="4"/>
    </row>
    <row r="19" spans="1:6" ht="15.75" x14ac:dyDescent="0.25">
      <c r="A19" s="35" t="s">
        <v>43</v>
      </c>
      <c r="B19" s="4" t="s">
        <v>2</v>
      </c>
      <c r="C19" s="4"/>
      <c r="D19" s="4"/>
      <c r="E19" s="4">
        <v>-3658</v>
      </c>
      <c r="F19" s="4"/>
    </row>
    <row r="20" spans="1:6" ht="15.75" x14ac:dyDescent="0.25">
      <c r="B20" s="4" t="s">
        <v>37</v>
      </c>
      <c r="C20" s="4"/>
      <c r="D20" s="4"/>
      <c r="E20" s="27">
        <v>-12650</v>
      </c>
      <c r="F20" s="4"/>
    </row>
    <row r="21" spans="1:6" ht="15.75" x14ac:dyDescent="0.25">
      <c r="B21" s="4" t="s">
        <v>29</v>
      </c>
      <c r="C21" s="4"/>
      <c r="D21" s="4"/>
      <c r="E21" s="34">
        <v>-5400</v>
      </c>
      <c r="F21" s="4">
        <f>SUM(E19:E21)</f>
        <v>-21708</v>
      </c>
    </row>
    <row r="23" spans="1:6" ht="16.5" thickBot="1" x14ac:dyDescent="0.3">
      <c r="B23" s="1" t="s">
        <v>15</v>
      </c>
      <c r="F23" s="12">
        <f>SUM(F4:F21)</f>
        <v>83764.28</v>
      </c>
    </row>
    <row r="24" spans="1:6" ht="16.5" thickTop="1" x14ac:dyDescent="0.25">
      <c r="B24" s="1"/>
      <c r="F24" s="14"/>
    </row>
    <row r="25" spans="1:6" x14ac:dyDescent="0.25">
      <c r="F25" s="10"/>
    </row>
    <row r="26" spans="1:6" ht="15.75" x14ac:dyDescent="0.25">
      <c r="A26" s="5" t="s">
        <v>17</v>
      </c>
    </row>
    <row r="27" spans="1:6" ht="16.5" thickBot="1" x14ac:dyDescent="0.3">
      <c r="B27" s="1" t="s">
        <v>33</v>
      </c>
      <c r="C27" s="1"/>
      <c r="D27" s="1"/>
      <c r="E27" s="1"/>
      <c r="F27" s="12">
        <v>3658</v>
      </c>
    </row>
    <row r="28" spans="1:6" ht="16.5" thickTop="1" x14ac:dyDescent="0.25">
      <c r="B28" s="28" t="s">
        <v>34</v>
      </c>
    </row>
    <row r="31" spans="1:6" ht="15.75" x14ac:dyDescent="0.25">
      <c r="A31" s="15" t="s">
        <v>18</v>
      </c>
      <c r="B31" s="1"/>
      <c r="C31" s="1"/>
      <c r="D31" s="1"/>
      <c r="E31" s="1"/>
      <c r="F31" s="2"/>
    </row>
    <row r="32" spans="1:6" ht="15.75" x14ac:dyDescent="0.25">
      <c r="A32" s="1" t="s">
        <v>22</v>
      </c>
      <c r="B32" s="1"/>
      <c r="C32" s="1"/>
      <c r="D32" s="1"/>
      <c r="E32" s="1"/>
      <c r="F32" s="2"/>
    </row>
    <row r="33" spans="1:6" ht="15.75" x14ac:dyDescent="0.25">
      <c r="A33" s="1" t="s">
        <v>7</v>
      </c>
      <c r="B33" s="1"/>
      <c r="C33" s="1"/>
      <c r="D33" s="1"/>
      <c r="E33" s="30">
        <f>5029*9/12</f>
        <v>3771.75</v>
      </c>
      <c r="F33" s="2"/>
    </row>
    <row r="34" spans="1:6" ht="15.75" x14ac:dyDescent="0.25">
      <c r="A34" s="1"/>
      <c r="B34" s="1"/>
      <c r="C34" s="1"/>
      <c r="D34" s="1"/>
      <c r="E34" s="4"/>
      <c r="F34" s="2"/>
    </row>
    <row r="35" spans="1:6" ht="15.75" x14ac:dyDescent="0.25">
      <c r="A35" s="15" t="s">
        <v>19</v>
      </c>
      <c r="B35" s="1"/>
      <c r="C35" s="1"/>
      <c r="D35" s="1"/>
      <c r="E35" s="4"/>
      <c r="F35" s="2"/>
    </row>
    <row r="36" spans="1:6" ht="15.75" x14ac:dyDescent="0.25">
      <c r="A36" s="52" t="s">
        <v>23</v>
      </c>
      <c r="B36" s="52"/>
      <c r="C36" s="52"/>
      <c r="D36" s="52"/>
      <c r="E36" s="52"/>
      <c r="F36" s="2"/>
    </row>
    <row r="37" spans="1:6" ht="15.75" x14ac:dyDescent="0.25">
      <c r="A37" s="52"/>
      <c r="B37" s="52"/>
      <c r="C37" s="52"/>
      <c r="D37" s="52"/>
      <c r="E37" s="52"/>
      <c r="F37" s="2"/>
    </row>
    <row r="38" spans="1:6" ht="15.75" x14ac:dyDescent="0.25">
      <c r="A38" s="16"/>
      <c r="B38" s="16"/>
      <c r="C38" s="16"/>
      <c r="D38" s="16"/>
      <c r="E38" s="16"/>
      <c r="F38" s="2"/>
    </row>
    <row r="39" spans="1:6" ht="15.75" x14ac:dyDescent="0.25">
      <c r="A39" s="15" t="s">
        <v>20</v>
      </c>
      <c r="B39" s="1"/>
      <c r="C39" s="1"/>
      <c r="D39" s="1"/>
      <c r="E39" s="1"/>
      <c r="F39" s="2"/>
    </row>
    <row r="40" spans="1:6" ht="15.75" x14ac:dyDescent="0.25">
      <c r="A40" s="1" t="s">
        <v>25</v>
      </c>
      <c r="B40" s="1"/>
      <c r="C40" s="1"/>
      <c r="D40" s="1"/>
      <c r="E40" s="1"/>
      <c r="F40" s="2"/>
    </row>
    <row r="41" spans="1:6" ht="15.75" x14ac:dyDescent="0.25">
      <c r="A41" s="1" t="s">
        <v>26</v>
      </c>
      <c r="B41" s="1"/>
      <c r="C41" s="1"/>
      <c r="D41" s="1"/>
      <c r="E41" s="1"/>
      <c r="F41" s="2"/>
    </row>
    <row r="42" spans="1:6" ht="15.75" x14ac:dyDescent="0.25">
      <c r="A42" s="1" t="s">
        <v>3</v>
      </c>
      <c r="B42" s="1"/>
      <c r="C42" s="1"/>
      <c r="D42" s="1"/>
      <c r="E42" s="4">
        <v>1863</v>
      </c>
      <c r="F42" s="26" t="s">
        <v>40</v>
      </c>
    </row>
    <row r="43" spans="1:6" ht="15.75" x14ac:dyDescent="0.25">
      <c r="A43" s="17" t="s">
        <v>24</v>
      </c>
      <c r="B43" s="18"/>
      <c r="C43" s="18"/>
      <c r="D43" s="18"/>
      <c r="E43" s="19"/>
      <c r="F43" s="2"/>
    </row>
    <row r="44" spans="1:6" ht="15.75" x14ac:dyDescent="0.25">
      <c r="A44" s="20"/>
      <c r="B44" s="21" t="s">
        <v>41</v>
      </c>
      <c r="C44" s="21"/>
      <c r="D44" s="21"/>
      <c r="E44" s="22"/>
      <c r="F44" s="32">
        <f>1863/0.75</f>
        <v>2484</v>
      </c>
    </row>
    <row r="45" spans="1:6" ht="15.75" x14ac:dyDescent="0.25">
      <c r="A45" s="23"/>
      <c r="B45" s="24" t="s">
        <v>44</v>
      </c>
      <c r="C45" s="24"/>
      <c r="D45" s="24"/>
      <c r="E45" s="25">
        <f>-F44*0.58</f>
        <v>-1440.7199999999998</v>
      </c>
      <c r="F45" s="26" t="s">
        <v>27</v>
      </c>
    </row>
    <row r="46" spans="1:6" ht="16.5" thickBot="1" x14ac:dyDescent="0.3">
      <c r="A46" s="1" t="s">
        <v>4</v>
      </c>
      <c r="B46" s="1"/>
      <c r="C46" s="1"/>
      <c r="D46" s="1"/>
      <c r="E46" s="31">
        <f>SUM(E42:E45)</f>
        <v>422.2800000000002</v>
      </c>
      <c r="F46" s="26" t="s">
        <v>28</v>
      </c>
    </row>
    <row r="47" spans="1:6" ht="16.5" thickTop="1" x14ac:dyDescent="0.25">
      <c r="A47" s="1"/>
      <c r="B47" s="1"/>
      <c r="C47" s="1"/>
      <c r="D47" s="1"/>
      <c r="E47" s="1"/>
      <c r="F47" s="2"/>
    </row>
    <row r="48" spans="1:6" ht="15.75" x14ac:dyDescent="0.25">
      <c r="A48" s="15" t="s">
        <v>21</v>
      </c>
      <c r="B48" s="1"/>
      <c r="C48" s="1"/>
      <c r="D48" s="1"/>
      <c r="E48" s="1"/>
      <c r="F48" s="2"/>
    </row>
    <row r="49" spans="1:6" ht="15.75" x14ac:dyDescent="0.25">
      <c r="A49" s="1" t="s">
        <v>10</v>
      </c>
      <c r="B49" s="1"/>
      <c r="C49" s="1"/>
      <c r="D49" s="1"/>
      <c r="E49" s="1"/>
      <c r="F49" s="2"/>
    </row>
    <row r="50" spans="1:6" ht="15.75" x14ac:dyDescent="0.25">
      <c r="A50" s="1" t="s">
        <v>11</v>
      </c>
      <c r="B50" s="1"/>
      <c r="C50" s="1"/>
      <c r="D50" s="1"/>
      <c r="E50" s="1"/>
      <c r="F50" s="2"/>
    </row>
    <row r="51" spans="1:6" ht="15.75" x14ac:dyDescent="0.25">
      <c r="A51" s="1" t="s">
        <v>39</v>
      </c>
      <c r="B51" s="1"/>
      <c r="C51" s="1"/>
      <c r="D51" s="1"/>
      <c r="E51" s="1"/>
      <c r="F51" s="2"/>
    </row>
    <row r="52" spans="1:6" ht="15.75" x14ac:dyDescent="0.25">
      <c r="A52" s="1"/>
      <c r="B52" s="1"/>
      <c r="C52" s="1"/>
      <c r="D52" s="1"/>
      <c r="E52" s="1"/>
      <c r="F52" s="2"/>
    </row>
    <row r="53" spans="1:6" ht="15.75" x14ac:dyDescent="0.25">
      <c r="A53" s="1"/>
      <c r="B53" s="1"/>
      <c r="C53" s="1"/>
      <c r="D53" s="1"/>
      <c r="E53" s="1"/>
      <c r="F53" s="2"/>
    </row>
    <row r="54" spans="1:6" ht="15.75" x14ac:dyDescent="0.25">
      <c r="A54" s="1"/>
      <c r="B54" s="1"/>
      <c r="C54" s="1"/>
      <c r="D54" s="1"/>
      <c r="E54" s="1"/>
      <c r="F54" s="2"/>
    </row>
    <row r="55" spans="1:6" ht="15.75" x14ac:dyDescent="0.25">
      <c r="A55" s="1"/>
      <c r="B55" s="1"/>
      <c r="C55" s="1"/>
      <c r="D55" s="1"/>
      <c r="E55" s="1"/>
      <c r="F55" s="2"/>
    </row>
    <row r="56" spans="1:6" ht="15.75" x14ac:dyDescent="0.25">
      <c r="A56" s="1"/>
      <c r="B56" s="1"/>
      <c r="C56" s="1"/>
      <c r="D56" s="1"/>
      <c r="E56" s="1"/>
      <c r="F56" s="2"/>
    </row>
    <row r="57" spans="1:6" ht="15.75" x14ac:dyDescent="0.25">
      <c r="A57" s="1"/>
      <c r="B57" s="1"/>
      <c r="C57" s="1"/>
      <c r="D57" s="1"/>
      <c r="E57" s="1"/>
      <c r="F57" s="2"/>
    </row>
    <row r="58" spans="1:6" ht="15.75" x14ac:dyDescent="0.25">
      <c r="A58" s="1"/>
      <c r="B58" s="1"/>
      <c r="C58" s="1"/>
      <c r="D58" s="1"/>
      <c r="E58" s="1"/>
      <c r="F58" s="2"/>
    </row>
    <row r="59" spans="1:6" ht="15.75" x14ac:dyDescent="0.25">
      <c r="A59" s="1"/>
      <c r="B59" s="1"/>
      <c r="C59" s="1"/>
      <c r="D59" s="1"/>
      <c r="E59" s="1"/>
      <c r="F59" s="2"/>
    </row>
    <row r="60" spans="1:6" ht="15.75" x14ac:dyDescent="0.25">
      <c r="A60" s="1"/>
      <c r="B60" s="1"/>
      <c r="C60" s="1"/>
      <c r="D60" s="1"/>
      <c r="E60" s="1"/>
      <c r="F60" s="2"/>
    </row>
    <row r="61" spans="1:6" ht="15.75" x14ac:dyDescent="0.25">
      <c r="A61" s="1"/>
      <c r="B61" s="1"/>
      <c r="C61" s="1"/>
      <c r="D61" s="1"/>
      <c r="E61" s="1"/>
      <c r="F61" s="2"/>
    </row>
    <row r="62" spans="1:6" ht="15.75" x14ac:dyDescent="0.25">
      <c r="A62" s="1"/>
      <c r="B62" s="1"/>
      <c r="C62" s="1"/>
      <c r="D62" s="1"/>
      <c r="E62" s="1"/>
      <c r="F62" s="2"/>
    </row>
    <row r="63" spans="1:6" ht="15.75" x14ac:dyDescent="0.25">
      <c r="A63" s="1"/>
      <c r="B63" s="1"/>
      <c r="C63" s="1"/>
      <c r="D63" s="1"/>
      <c r="E63" s="1"/>
      <c r="F63" s="2"/>
    </row>
    <row r="64" spans="1:6" ht="15.75" x14ac:dyDescent="0.25">
      <c r="A64" s="1"/>
      <c r="B64" s="1"/>
      <c r="C64" s="1"/>
      <c r="D64" s="1"/>
      <c r="E64" s="1"/>
      <c r="F64" s="2"/>
    </row>
    <row r="65" spans="1:6" ht="15.75" x14ac:dyDescent="0.25">
      <c r="A65" s="1"/>
      <c r="B65" s="1"/>
      <c r="C65" s="1"/>
      <c r="D65" s="1"/>
      <c r="E65" s="1"/>
      <c r="F65" s="2"/>
    </row>
    <row r="66" spans="1:6" ht="15.75" x14ac:dyDescent="0.25">
      <c r="A66" s="1"/>
      <c r="B66" s="1"/>
      <c r="C66" s="1"/>
      <c r="D66" s="1"/>
      <c r="E66" s="1"/>
      <c r="F66" s="2"/>
    </row>
    <row r="67" spans="1:6" ht="15.75" x14ac:dyDescent="0.25">
      <c r="A67" s="1"/>
      <c r="B67" s="1"/>
      <c r="C67" s="1"/>
      <c r="D67" s="1"/>
      <c r="E67" s="1"/>
      <c r="F67" s="2"/>
    </row>
    <row r="68" spans="1:6" ht="15.75" x14ac:dyDescent="0.25">
      <c r="A68" s="1"/>
      <c r="B68" s="1"/>
      <c r="C68" s="1"/>
      <c r="D68" s="1"/>
      <c r="E68" s="1"/>
      <c r="F68" s="2"/>
    </row>
    <row r="69" spans="1:6" ht="15.75" x14ac:dyDescent="0.25">
      <c r="A69" s="1"/>
      <c r="B69" s="1"/>
      <c r="C69" s="1"/>
      <c r="D69" s="1"/>
      <c r="E69" s="1"/>
      <c r="F69" s="2"/>
    </row>
    <row r="70" spans="1:6" ht="15.75" x14ac:dyDescent="0.25">
      <c r="A70" s="1"/>
      <c r="B70" s="1"/>
      <c r="C70" s="1"/>
      <c r="D70" s="1"/>
      <c r="E70" s="1"/>
      <c r="F70" s="2"/>
    </row>
    <row r="71" spans="1:6" ht="15.75" x14ac:dyDescent="0.25">
      <c r="A71" s="1"/>
      <c r="B71" s="1"/>
      <c r="C71" s="1"/>
      <c r="D71" s="1"/>
      <c r="E71" s="1"/>
      <c r="F71" s="2"/>
    </row>
    <row r="72" spans="1:6" ht="15.75" x14ac:dyDescent="0.25">
      <c r="A72" s="1"/>
      <c r="B72" s="1"/>
      <c r="C72" s="1"/>
      <c r="D72" s="1"/>
      <c r="E72" s="1"/>
      <c r="F72" s="2"/>
    </row>
    <row r="73" spans="1:6" ht="15.75" x14ac:dyDescent="0.25">
      <c r="A73" s="1"/>
      <c r="B73" s="1"/>
      <c r="C73" s="1"/>
      <c r="D73" s="1"/>
      <c r="E73" s="1"/>
      <c r="F73" s="2"/>
    </row>
    <row r="74" spans="1:6" ht="15.75" x14ac:dyDescent="0.25">
      <c r="A74" s="1"/>
      <c r="B74" s="1"/>
      <c r="C74" s="1"/>
      <c r="D74" s="1"/>
      <c r="E74" s="1"/>
      <c r="F74" s="2"/>
    </row>
    <row r="75" spans="1:6" ht="15.75" x14ac:dyDescent="0.25">
      <c r="A75" s="1"/>
      <c r="B75" s="1"/>
      <c r="C75" s="1"/>
      <c r="D75" s="1"/>
      <c r="E75" s="1"/>
      <c r="F75" s="2"/>
    </row>
    <row r="76" spans="1:6" ht="15.75" x14ac:dyDescent="0.25">
      <c r="A76" s="1"/>
      <c r="B76" s="1"/>
      <c r="C76" s="1"/>
      <c r="D76" s="1"/>
      <c r="E76" s="1"/>
      <c r="F76" s="2"/>
    </row>
    <row r="77" spans="1:6" ht="15.75" x14ac:dyDescent="0.25">
      <c r="A77" s="1"/>
      <c r="B77" s="1"/>
      <c r="C77" s="1"/>
      <c r="D77" s="1"/>
      <c r="E77" s="1"/>
      <c r="F77" s="2"/>
    </row>
    <row r="78" spans="1:6" ht="15.75" x14ac:dyDescent="0.25">
      <c r="A78" s="1"/>
      <c r="B78" s="1"/>
      <c r="C78" s="1"/>
      <c r="D78" s="1"/>
      <c r="E78" s="1"/>
      <c r="F78" s="2"/>
    </row>
    <row r="79" spans="1:6" ht="15.75" x14ac:dyDescent="0.25">
      <c r="A79" s="1"/>
      <c r="B79" s="1"/>
      <c r="C79" s="1"/>
      <c r="D79" s="1"/>
      <c r="E79" s="1"/>
      <c r="F79" s="2"/>
    </row>
    <row r="80" spans="1:6" ht="15.75" x14ac:dyDescent="0.25">
      <c r="A80" s="1"/>
      <c r="B80" s="1"/>
      <c r="C80" s="1"/>
      <c r="D80" s="1"/>
      <c r="E80" s="1"/>
      <c r="F80" s="2"/>
    </row>
    <row r="81" spans="1:6" ht="15.75" x14ac:dyDescent="0.25">
      <c r="A81" s="1"/>
      <c r="B81" s="1"/>
      <c r="C81" s="1"/>
      <c r="D81" s="1"/>
      <c r="E81" s="1"/>
      <c r="F81" s="2"/>
    </row>
  </sheetData>
  <mergeCells count="1">
    <mergeCell ref="A36:E37"/>
  </mergeCells>
  <pageMargins left="0.98425196850393704" right="0.98425196850393704" top="0.98425196850393704" bottom="0.98425196850393704" header="0.51181102362204722" footer="0.51181102362204722"/>
  <pageSetup scale="94" fitToHeight="0" orientation="portrait" r:id="rId1"/>
  <headerFooter alignWithMargins="0"/>
  <rowBreaks count="1" manualBreakCount="1">
    <brk id="30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Solution complète</vt:lpstr>
      <vt:lpstr>Solution partielle</vt:lpstr>
      <vt:lpstr>Solution-H2019</vt:lpstr>
    </vt:vector>
  </TitlesOfParts>
  <Company>UQTR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Boivin</dc:creator>
  <cp:lastModifiedBy>Boivin, Nicolas</cp:lastModifiedBy>
  <cp:lastPrinted>2022-12-07T14:07:24Z</cp:lastPrinted>
  <dcterms:created xsi:type="dcterms:W3CDTF">2005-07-05T19:14:21Z</dcterms:created>
  <dcterms:modified xsi:type="dcterms:W3CDTF">2025-01-15T14:20:56Z</dcterms:modified>
</cp:coreProperties>
</file>